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firstSheet="3" activeTab="8"/>
  </bookViews>
  <sheets>
    <sheet name="全市固定资产汇总及增减变化表（万元）" sheetId="15" r:id="rId1"/>
    <sheet name="市本级固定资产汇总及增减变化表 （万元表）" sheetId="2" r:id="rId2"/>
    <sheet name="乡镇街固定资产汇总及增减变化表 （万元表） " sheetId="14" r:id="rId3"/>
    <sheet name="国有企业资产汇总及增减变化（万元表） " sheetId="19" r:id="rId4"/>
    <sheet name="全市资产负债表详细汇总 （万元）" sheetId="21" r:id="rId5"/>
    <sheet name="市本级行政事业单位资产负债表汇总 （万元表）" sheetId="10" r:id="rId6"/>
    <sheet name="乡镇街资产负债表汇总 （万元表）  " sheetId="12" r:id="rId7"/>
    <sheet name="国有企业资产负债表汇 总 (万元表)" sheetId="20" r:id="rId8"/>
    <sheet name="国有企业2021年度利润统计表 " sheetId="22" r:id="rId9"/>
  </sheets>
  <calcPr calcId="144525"/>
</workbook>
</file>

<file path=xl/sharedStrings.xml><?xml version="1.0" encoding="utf-8"?>
<sst xmlns="http://schemas.openxmlformats.org/spreadsheetml/2006/main" count="528" uniqueCount="271">
  <si>
    <t>全市固定资产汇总及增减变化表</t>
  </si>
  <si>
    <t>金额单位：万元</t>
  </si>
  <si>
    <t>行号</t>
  </si>
  <si>
    <t>资产大类</t>
  </si>
  <si>
    <t>期初</t>
  </si>
  <si>
    <t>期末</t>
  </si>
  <si>
    <t>增减变化</t>
  </si>
  <si>
    <t>原值</t>
  </si>
  <si>
    <t>累计折旧</t>
  </si>
  <si>
    <t>净值</t>
  </si>
  <si>
    <t>合计</t>
  </si>
  <si>
    <t/>
  </si>
  <si>
    <t>土地、房屋及构筑物</t>
  </si>
  <si>
    <t>通用设备</t>
  </si>
  <si>
    <t>专用设备</t>
  </si>
  <si>
    <t>文物和陈列品</t>
  </si>
  <si>
    <t>图书、档案</t>
  </si>
  <si>
    <t>家具、用具、装具及动植物</t>
  </si>
  <si>
    <t>市本级行政事业单位固定资产汇总及增减变化表</t>
  </si>
  <si>
    <t>乡镇政府及街道固定资产汇总及增减变化表</t>
  </si>
  <si>
    <t>国有企业资产汇总及增减变化表</t>
  </si>
  <si>
    <t>2021年全市资产负债简表汇总</t>
  </si>
  <si>
    <t>单位名字</t>
  </si>
  <si>
    <t>栏次</t>
  </si>
  <si>
    <t>期初值</t>
  </si>
  <si>
    <t>期末值</t>
  </si>
  <si>
    <t>增减变化值</t>
  </si>
  <si>
    <t>全市汇总</t>
  </si>
  <si>
    <t>资产合计</t>
  </si>
  <si>
    <t>其中：银行存款</t>
  </si>
  <si>
    <t xml:space="preserve">      应收账款</t>
  </si>
  <si>
    <t xml:space="preserve">      其中：应收账款（五年以上）</t>
  </si>
  <si>
    <t xml:space="preserve">      固定资产原值</t>
  </si>
  <si>
    <t xml:space="preserve">      固定资产累计折旧</t>
  </si>
  <si>
    <t xml:space="preserve">      固定资产净值</t>
  </si>
  <si>
    <t xml:space="preserve">      存货及备品</t>
  </si>
  <si>
    <t xml:space="preserve">      无形资产净值</t>
  </si>
  <si>
    <t xml:space="preserve">      对外投资</t>
  </si>
  <si>
    <t>负债合计</t>
  </si>
  <si>
    <t>其中：流动负债合计</t>
  </si>
  <si>
    <t xml:space="preserve">      非流动负债合计</t>
  </si>
  <si>
    <t>净资产合计</t>
  </si>
  <si>
    <t>市本级行政事业单位</t>
  </si>
  <si>
    <t>乡镇街</t>
  </si>
  <si>
    <t>国有企业</t>
  </si>
  <si>
    <t>市本级行政事业单位资产负债表汇总</t>
  </si>
  <si>
    <t>总计</t>
  </si>
  <si>
    <t>行次</t>
  </si>
  <si>
    <t>期初数</t>
  </si>
  <si>
    <t>期末数</t>
  </si>
  <si>
    <t>增减变化表</t>
  </si>
  <si>
    <t>一、资产合计</t>
  </si>
  <si>
    <t xml:space="preserve">    流动资产</t>
  </si>
  <si>
    <t xml:space="preserve">        货币资金</t>
  </si>
  <si>
    <t xml:space="preserve">        短期投资</t>
  </si>
  <si>
    <t xml:space="preserve">        财政应返还额度</t>
  </si>
  <si>
    <t xml:space="preserve">        应收票据</t>
  </si>
  <si>
    <t xml:space="preserve">        应收账款净额</t>
  </si>
  <si>
    <t xml:space="preserve">        预付账款</t>
  </si>
  <si>
    <t xml:space="preserve">        应收股利</t>
  </si>
  <si>
    <t xml:space="preserve">        应收利息</t>
  </si>
  <si>
    <t xml:space="preserve">        其他应收款净额</t>
  </si>
  <si>
    <t xml:space="preserve">        存货</t>
  </si>
  <si>
    <t xml:space="preserve">        待摊费用</t>
  </si>
  <si>
    <t xml:space="preserve">        一年内到期的非流动资产</t>
  </si>
  <si>
    <t xml:space="preserve">        其他流动资产</t>
  </si>
  <si>
    <t xml:space="preserve">    非流动资产</t>
  </si>
  <si>
    <t xml:space="preserve">        长期股权投资</t>
  </si>
  <si>
    <t xml:space="preserve">        长期债券投资</t>
  </si>
  <si>
    <t xml:space="preserve">        固定资产原值</t>
  </si>
  <si>
    <t xml:space="preserve">          减：固定资产累计折旧</t>
  </si>
  <si>
    <t xml:space="preserve">          固定资产净值</t>
  </si>
  <si>
    <t xml:space="preserve">        工程物资</t>
  </si>
  <si>
    <t xml:space="preserve">        在建工程</t>
  </si>
  <si>
    <t xml:space="preserve">        无形资产原值</t>
  </si>
  <si>
    <t xml:space="preserve">          减：无形资产累计摊销</t>
  </si>
  <si>
    <t xml:space="preserve">          无形资产净值</t>
  </si>
  <si>
    <t xml:space="preserve">        研发支出</t>
  </si>
  <si>
    <t xml:space="preserve">        公共基础设施原值</t>
  </si>
  <si>
    <t xml:space="preserve">          减：公共基础设施累计折旧（摊销）</t>
  </si>
  <si>
    <t xml:space="preserve">          公共基础设施净值</t>
  </si>
  <si>
    <t xml:space="preserve">        政府储备物资</t>
  </si>
  <si>
    <t xml:space="preserve">        文物文化资产</t>
  </si>
  <si>
    <t xml:space="preserve">        保障性住房原值</t>
  </si>
  <si>
    <t xml:space="preserve">          减：保障性住房累计折旧</t>
  </si>
  <si>
    <t xml:space="preserve">          保障性住房净值</t>
  </si>
  <si>
    <t xml:space="preserve">        PPP项目资产</t>
  </si>
  <si>
    <t xml:space="preserve">          减：PPP项目资产累计折旧（摊销）</t>
  </si>
  <si>
    <t xml:space="preserve">          PPP项目资产净值</t>
  </si>
  <si>
    <t xml:space="preserve">        长期待摊费用</t>
  </si>
  <si>
    <t xml:space="preserve">        待处理财产损溢</t>
  </si>
  <si>
    <t>——</t>
  </si>
  <si>
    <t xml:space="preserve">        其他非流动资产</t>
  </si>
  <si>
    <t xml:space="preserve">    受托代理资产</t>
  </si>
  <si>
    <t>二、负债合计</t>
  </si>
  <si>
    <t xml:space="preserve">    流动负债</t>
  </si>
  <si>
    <t xml:space="preserve">        短期借款</t>
  </si>
  <si>
    <t xml:space="preserve">        应交增值税</t>
  </si>
  <si>
    <t xml:space="preserve">        其他应交税费</t>
  </si>
  <si>
    <t xml:space="preserve">        应缴财政款</t>
  </si>
  <si>
    <t xml:space="preserve">        应付职工薪酬</t>
  </si>
  <si>
    <t xml:space="preserve">        应付票据</t>
  </si>
  <si>
    <t xml:space="preserve">        应付账款</t>
  </si>
  <si>
    <t xml:space="preserve">        应付政府补贴款</t>
  </si>
  <si>
    <t xml:space="preserve">        应付利息</t>
  </si>
  <si>
    <t xml:space="preserve">        预收账款</t>
  </si>
  <si>
    <t xml:space="preserve">        其他应付款</t>
  </si>
  <si>
    <t xml:space="preserve">        预提费用</t>
  </si>
  <si>
    <t xml:space="preserve">        一年内到期的非流动负债</t>
  </si>
  <si>
    <t xml:space="preserve">        其他流动负债</t>
  </si>
  <si>
    <t xml:space="preserve">    非流动负债</t>
  </si>
  <si>
    <t xml:space="preserve">        长期借款</t>
  </si>
  <si>
    <t xml:space="preserve">        长期应付款</t>
  </si>
  <si>
    <t xml:space="preserve">        预计负债</t>
  </si>
  <si>
    <t xml:space="preserve">        其他非流动负债</t>
  </si>
  <si>
    <t xml:space="preserve">    受托代理负债</t>
  </si>
  <si>
    <t>三、净资产</t>
  </si>
  <si>
    <t xml:space="preserve">    累计盈余（非限定性净资产）</t>
  </si>
  <si>
    <t xml:space="preserve">    专用基金（限定性净资产）</t>
  </si>
  <si>
    <t xml:space="preserve">    权益法调整</t>
  </si>
  <si>
    <t xml:space="preserve">    PPP项目净资产</t>
  </si>
  <si>
    <t>乡镇政府及街道资产负债表汇总</t>
  </si>
  <si>
    <t>国有企业资产负债表汇
总</t>
  </si>
  <si>
    <t>项            目</t>
  </si>
  <si>
    <t>期末余额</t>
  </si>
  <si>
    <t>期初余额</t>
  </si>
  <si>
    <t>流动资产：</t>
  </si>
  <si>
    <t>流动负债：</t>
  </si>
  <si>
    <t xml:space="preserve">      △结算备付金</t>
  </si>
  <si>
    <t xml:space="preserve">      △向中央银行借款</t>
  </si>
  <si>
    <t xml:space="preserve">      △拆出资金</t>
  </si>
  <si>
    <t xml:space="preserve">      △拆入资金</t>
  </si>
  <si>
    <t xml:space="preserve">        交易性金融资产</t>
  </si>
  <si>
    <t xml:space="preserve">        交易性金融负债</t>
  </si>
  <si>
    <t xml:space="preserve">      ☆以公允价值计量且其变动计入当期损益的金融资产</t>
  </si>
  <si>
    <t xml:space="preserve">      ☆以公允价值计量且其变动计入当期损益的金融负债</t>
  </si>
  <si>
    <t xml:space="preserve">        衍生金融资产</t>
  </si>
  <si>
    <t xml:space="preserve">        衍生金融负债</t>
  </si>
  <si>
    <t xml:space="preserve">        应收账款</t>
  </si>
  <si>
    <t xml:space="preserve">        应收款项融资</t>
  </si>
  <si>
    <t xml:space="preserve">        预收款项</t>
  </si>
  <si>
    <t xml:space="preserve">        预付款项</t>
  </si>
  <si>
    <t xml:space="preserve">        合同负债</t>
  </si>
  <si>
    <t xml:space="preserve">      △应收保费</t>
  </si>
  <si>
    <t xml:space="preserve">      △卖出回购金融资产款</t>
  </si>
  <si>
    <t xml:space="preserve">      △应收分保账款</t>
  </si>
  <si>
    <t xml:space="preserve">      △吸收存款及同业存放</t>
  </si>
  <si>
    <t xml:space="preserve">      △应收分保合同准备金</t>
  </si>
  <si>
    <t xml:space="preserve">      △代理买卖证券款</t>
  </si>
  <si>
    <t xml:space="preserve">        其他应收款</t>
  </si>
  <si>
    <t xml:space="preserve">      △代理承销证券款</t>
  </si>
  <si>
    <t xml:space="preserve">            其中：应收股利</t>
  </si>
  <si>
    <t xml:space="preserve">      △买入返售金融资产</t>
  </si>
  <si>
    <t xml:space="preserve">            其中：应付工资</t>
  </si>
  <si>
    <t xml:space="preserve">                  应付福利费</t>
  </si>
  <si>
    <t xml:space="preserve">            其中：原材料</t>
  </si>
  <si>
    <t xml:space="preserve">                     #其中：职工奖励及福利基金</t>
  </si>
  <si>
    <t xml:space="preserve">                  库存商品（产成品）</t>
  </si>
  <si>
    <t xml:space="preserve">        应交税费</t>
  </si>
  <si>
    <t xml:space="preserve">        合同资产</t>
  </si>
  <si>
    <t xml:space="preserve">            其中：应交税金</t>
  </si>
  <si>
    <t xml:space="preserve">        持有待售资产</t>
  </si>
  <si>
    <t xml:space="preserve">            其中：应付股利</t>
  </si>
  <si>
    <t xml:space="preserve">      △应付手续费及佣金</t>
  </si>
  <si>
    <t>流动资产合计</t>
  </si>
  <si>
    <t xml:space="preserve">      △应付分保账款</t>
  </si>
  <si>
    <t>非流动资产：</t>
  </si>
  <si>
    <t xml:space="preserve">        持有待售负债</t>
  </si>
  <si>
    <t xml:space="preserve">      △发放贷款和垫款</t>
  </si>
  <si>
    <t xml:space="preserve">        债权投资</t>
  </si>
  <si>
    <t xml:space="preserve">      ☆可供出售金融资产</t>
  </si>
  <si>
    <t>流动负债合计</t>
  </si>
  <si>
    <t xml:space="preserve">        其他债权投资</t>
  </si>
  <si>
    <t>非流动负债：</t>
  </si>
  <si>
    <t xml:space="preserve">      ☆持有至到期投资</t>
  </si>
  <si>
    <t xml:space="preserve">      △保险合同准备金</t>
  </si>
  <si>
    <t xml:space="preserve">        长期应收款</t>
  </si>
  <si>
    <t xml:space="preserve">        应付债券</t>
  </si>
  <si>
    <t xml:space="preserve">        其他权益工具投资</t>
  </si>
  <si>
    <t xml:space="preserve">            其中：优先股</t>
  </si>
  <si>
    <t xml:space="preserve">        其他非流动金融资产</t>
  </si>
  <si>
    <t xml:space="preserve">                  永续债</t>
  </si>
  <si>
    <t xml:space="preserve">        投资性房地产</t>
  </si>
  <si>
    <t xml:space="preserve">        租赁负债</t>
  </si>
  <si>
    <t xml:space="preserve">        固定资产</t>
  </si>
  <si>
    <t xml:space="preserve">            其中：固定资产原价</t>
  </si>
  <si>
    <t xml:space="preserve">        长期应付职工薪酬</t>
  </si>
  <si>
    <t xml:space="preserve">                  累计折旧</t>
  </si>
  <si>
    <t xml:space="preserve">                  固定资产减值准备</t>
  </si>
  <si>
    <t xml:space="preserve">        递延收益</t>
  </si>
  <si>
    <t xml:space="preserve">        递延所得税负债</t>
  </si>
  <si>
    <t xml:space="preserve">        生产性生物资产</t>
  </si>
  <si>
    <t xml:space="preserve">        油气资产</t>
  </si>
  <si>
    <t xml:space="preserve">            其中：特准储备基金</t>
  </si>
  <si>
    <t xml:space="preserve">        使用权资产</t>
  </si>
  <si>
    <t>非流动负债合计</t>
  </si>
  <si>
    <t xml:space="preserve">        无形资产</t>
  </si>
  <si>
    <t>负 债 合 计</t>
  </si>
  <si>
    <t xml:space="preserve">        开发支出</t>
  </si>
  <si>
    <t>所有者权益（或股东权益）：</t>
  </si>
  <si>
    <t xml:space="preserve">        商誉</t>
  </si>
  <si>
    <t xml:space="preserve">        实收资本（或股本）</t>
  </si>
  <si>
    <t xml:space="preserve">            国家资本</t>
  </si>
  <si>
    <t xml:space="preserve">        递延所得税资产</t>
  </si>
  <si>
    <t xml:space="preserve">            国有法人资本</t>
  </si>
  <si>
    <t xml:space="preserve">            集体资本</t>
  </si>
  <si>
    <t xml:space="preserve">            其中：特准储备物资</t>
  </si>
  <si>
    <t xml:space="preserve">            民营资本</t>
  </si>
  <si>
    <t>非流动资产合计</t>
  </si>
  <si>
    <t xml:space="preserve">            外商资本</t>
  </si>
  <si>
    <t xml:space="preserve">       #减：已归还投资</t>
  </si>
  <si>
    <t xml:space="preserve">        实收资本（或股本）净额</t>
  </si>
  <si>
    <t xml:space="preserve">        其他权益工具</t>
  </si>
  <si>
    <t xml:space="preserve">        资本公积</t>
  </si>
  <si>
    <t xml:space="preserve">        减：库存股</t>
  </si>
  <si>
    <t xml:space="preserve">        其他综合收益</t>
  </si>
  <si>
    <t xml:space="preserve">            其中：外币报表折算差额</t>
  </si>
  <si>
    <t xml:space="preserve">        专项储备</t>
  </si>
  <si>
    <t xml:space="preserve">        盈余公积</t>
  </si>
  <si>
    <t xml:space="preserve">            其中：法定公积金</t>
  </si>
  <si>
    <t xml:space="preserve">                  任意公积金</t>
  </si>
  <si>
    <t xml:space="preserve">                 #储备基金</t>
  </si>
  <si>
    <t xml:space="preserve">                 #企业发展基金</t>
  </si>
  <si>
    <t xml:space="preserve">                 #利润归还投资</t>
  </si>
  <si>
    <t xml:space="preserve">      △一般风险准备</t>
  </si>
  <si>
    <t xml:space="preserve">        未分配利润</t>
  </si>
  <si>
    <t>归属于母公司所有者权益（或股东权益）合计</t>
  </si>
  <si>
    <t xml:space="preserve">       *少数股东权益</t>
  </si>
  <si>
    <t>所有者权益（或股东权益）合计</t>
  </si>
  <si>
    <t>资  产  总  计</t>
  </si>
  <si>
    <t>负债和所有者权益（或股东权益）总计</t>
  </si>
  <si>
    <t>注：表中带*科目为合并会计报表专用；带△楷体科目为金融类企业专用；带#科目为外商投资企业专用；带☆科目为未执行新金融工具准则企业专用。</t>
  </si>
  <si>
    <t>国有企业2021年度利润统计表</t>
  </si>
  <si>
    <t>金额单位：元</t>
  </si>
  <si>
    <t>序号</t>
  </si>
  <si>
    <t>单位名称</t>
  </si>
  <si>
    <t>利润总额（1-12月份）</t>
  </si>
  <si>
    <t xml:space="preserve">开原市房产改造开发公司
</t>
  </si>
  <si>
    <t>开原市建设工程监理公司</t>
  </si>
  <si>
    <t>开原市蔬菜农场</t>
  </si>
  <si>
    <t>开原市汽车客运站</t>
  </si>
  <si>
    <t>开原市粮食资产经营管理中心</t>
  </si>
  <si>
    <t>开原市双龙台墓园管理所</t>
  </si>
  <si>
    <t>开原市建筑设计院</t>
  </si>
  <si>
    <t>开原市种畜场</t>
  </si>
  <si>
    <t>开原市公路工程有限公司</t>
  </si>
  <si>
    <t>开原市市政工程建设有限公司</t>
  </si>
  <si>
    <t>开原市市政建设发展有限公司</t>
  </si>
  <si>
    <t>开原市市政混凝土搅合有限公司</t>
  </si>
  <si>
    <t>开原市市政水泥制品有限公司</t>
  </si>
  <si>
    <t>开原市古城商混搅合有限公司</t>
  </si>
  <si>
    <t>开原市新华书店</t>
  </si>
  <si>
    <t>开原市城乡建设投资有限公司</t>
  </si>
  <si>
    <t>开原市财源公共资产经营管理有限公司</t>
  </si>
  <si>
    <t>开原市宏宇资产经营有限公司</t>
  </si>
  <si>
    <t>开原市宏大房地产开发有限公司</t>
  </si>
  <si>
    <t>开原市灌区农业用水有限公司</t>
  </si>
  <si>
    <t>开原市咸洲文化旅游融合发展有限公司</t>
  </si>
  <si>
    <t>辽宁尚承建设集团有限公司</t>
  </si>
  <si>
    <t>开原市市政管理处</t>
  </si>
  <si>
    <t>开原市水利勘测院</t>
  </si>
  <si>
    <t>开原市古城建设开发有限公司</t>
  </si>
  <si>
    <t>开原市三元世纪大酒店有限公司</t>
  </si>
  <si>
    <t>开原市城建公共资产经营管理有限公司</t>
  </si>
  <si>
    <t>开原市财政资产经营有限公司</t>
  </si>
  <si>
    <t>开原市财政贷款担保有限公司</t>
  </si>
  <si>
    <t>开原市吉龙经营有限公司</t>
  </si>
  <si>
    <t>开原市宏宇招待所有限公司</t>
  </si>
  <si>
    <t>开原市鑫原经营管理有限公司</t>
  </si>
  <si>
    <t>开原市城市建设投资集团有限公司</t>
  </si>
  <si>
    <t>开原市尚承综合管理服务有限公司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</si>
</sst>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#,##0.00_);[Red]\(#,##0.00\)"/>
  </numFmts>
  <fonts count="4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仿宋"/>
      <charset val="134"/>
    </font>
    <font>
      <sz val="14"/>
      <color theme="1"/>
      <name val="仿宋"/>
      <charset val="134"/>
    </font>
    <font>
      <sz val="18"/>
      <color theme="1"/>
      <name val="仿宋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sz val="16"/>
      <color rgb="FF000000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204"/>
    </font>
    <font>
      <sz val="10"/>
      <color rgb="FF000000"/>
      <name val="仿宋"/>
      <charset val="204"/>
    </font>
    <font>
      <sz val="24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1"/>
      <name val="仿宋"/>
      <charset val="204"/>
    </font>
    <font>
      <sz val="11"/>
      <name val="宋体"/>
      <charset val="134"/>
    </font>
    <font>
      <sz val="11"/>
      <color rgb="FF000005"/>
      <name val="仿宋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3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1" fillId="24" borderId="22" applyNumberFormat="0" applyAlignment="0" applyProtection="0">
      <alignment vertical="center"/>
    </xf>
    <xf numFmtId="0" fontId="42" fillId="24" borderId="18" applyNumberFormat="0" applyAlignment="0" applyProtection="0">
      <alignment vertical="center"/>
    </xf>
    <xf numFmtId="0" fontId="44" fillId="25" borderId="24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31" fontId="6" fillId="0" borderId="0" xfId="0" applyNumberFormat="1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" fontId="13" fillId="0" borderId="4" xfId="0" applyNumberFormat="1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 shrinkToFit="1"/>
    </xf>
    <xf numFmtId="4" fontId="13" fillId="0" borderId="7" xfId="0" applyNumberFormat="1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top" wrapText="1"/>
    </xf>
    <xf numFmtId="177" fontId="14" fillId="0" borderId="7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1" fontId="13" fillId="0" borderId="10" xfId="0" applyNumberFormat="1" applyFont="1" applyFill="1" applyBorder="1" applyAlignment="1">
      <alignment horizontal="center" vertical="center" shrinkToFit="1"/>
    </xf>
    <xf numFmtId="4" fontId="13" fillId="0" borderId="10" xfId="0" applyNumberFormat="1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top" wrapText="1"/>
    </xf>
    <xf numFmtId="176" fontId="17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4" fontId="20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21" fillId="0" borderId="0" xfId="0" applyNumberFormat="1" applyFont="1" applyFill="1" applyAlignment="1">
      <alignment vertical="center"/>
    </xf>
    <xf numFmtId="176" fontId="22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0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49" fontId="28" fillId="2" borderId="13" xfId="0" applyNumberFormat="1" applyFont="1" applyFill="1" applyBorder="1" applyAlignment="1">
      <alignment horizontal="center" vertical="top"/>
    </xf>
    <xf numFmtId="176" fontId="28" fillId="2" borderId="13" xfId="0" applyNumberFormat="1" applyFont="1" applyFill="1" applyBorder="1" applyAlignment="1">
      <alignment horizontal="center" vertical="center"/>
    </xf>
    <xf numFmtId="0" fontId="28" fillId="2" borderId="13" xfId="0" applyNumberFormat="1" applyFont="1" applyFill="1" applyBorder="1" applyAlignment="1">
      <alignment horizontal="center" vertical="center"/>
    </xf>
    <xf numFmtId="49" fontId="28" fillId="2" borderId="13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K51"/>
  <sheetViews>
    <sheetView workbookViewId="0">
      <selection activeCell="B7" sqref="B7:B12"/>
    </sheetView>
  </sheetViews>
  <sheetFormatPr defaultColWidth="9" defaultRowHeight="13.5"/>
  <cols>
    <col min="1" max="1" width="7.875" style="87" customWidth="1"/>
    <col min="2" max="2" width="31.5" style="87" customWidth="1"/>
    <col min="3" max="3" width="16.625" style="87" customWidth="1"/>
    <col min="4" max="7" width="17.125" style="87" customWidth="1"/>
    <col min="8" max="8" width="17.75" style="87" customWidth="1"/>
    <col min="9" max="10" width="17.125" style="90" customWidth="1"/>
    <col min="11" max="11" width="20.375" style="90" customWidth="1"/>
    <col min="12" max="12" width="12.625" style="87"/>
    <col min="13" max="16384" width="9" style="87"/>
  </cols>
  <sheetData>
    <row r="1" s="87" customFormat="1" ht="35" customHeight="1" spans="1:1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="87" customFormat="1" ht="20" customHeight="1" spans="1:11">
      <c r="A2" s="90"/>
      <c r="B2" s="90"/>
      <c r="C2" s="90"/>
      <c r="I2" s="90"/>
      <c r="J2" s="90"/>
      <c r="K2" s="99" t="s">
        <v>1</v>
      </c>
    </row>
    <row r="3" s="88" customFormat="1" ht="25" customHeight="1" spans="1:11">
      <c r="A3" s="92" t="s">
        <v>2</v>
      </c>
      <c r="B3" s="92" t="s">
        <v>3</v>
      </c>
      <c r="C3" s="92" t="s">
        <v>4</v>
      </c>
      <c r="D3" s="92"/>
      <c r="E3" s="92"/>
      <c r="F3" s="92" t="s">
        <v>5</v>
      </c>
      <c r="G3" s="92"/>
      <c r="H3" s="93"/>
      <c r="I3" s="100" t="s">
        <v>6</v>
      </c>
      <c r="J3" s="101"/>
      <c r="K3" s="102"/>
    </row>
    <row r="4" s="88" customFormat="1" ht="25" customHeight="1" spans="1:11">
      <c r="A4" s="92"/>
      <c r="B4" s="92"/>
      <c r="C4" s="92" t="s">
        <v>7</v>
      </c>
      <c r="D4" s="92" t="s">
        <v>8</v>
      </c>
      <c r="E4" s="92" t="s">
        <v>9</v>
      </c>
      <c r="F4" s="92" t="s">
        <v>7</v>
      </c>
      <c r="G4" s="92" t="s">
        <v>8</v>
      </c>
      <c r="H4" s="93" t="s">
        <v>9</v>
      </c>
      <c r="I4" s="103" t="s">
        <v>7</v>
      </c>
      <c r="J4" s="92" t="s">
        <v>8</v>
      </c>
      <c r="K4" s="103" t="s">
        <v>9</v>
      </c>
    </row>
    <row r="5" s="88" customFormat="1" ht="25" customHeight="1" spans="1:11">
      <c r="A5" s="92"/>
      <c r="B5" s="92"/>
      <c r="C5" s="92"/>
      <c r="D5" s="92"/>
      <c r="E5" s="92"/>
      <c r="F5" s="92"/>
      <c r="G5" s="92"/>
      <c r="H5" s="93"/>
      <c r="I5" s="104"/>
      <c r="J5" s="92"/>
      <c r="K5" s="104"/>
    </row>
    <row r="6" s="89" customFormat="1" ht="25" customHeight="1" spans="1:11">
      <c r="A6" s="92" t="s">
        <v>10</v>
      </c>
      <c r="B6" s="94" t="s">
        <v>11</v>
      </c>
      <c r="C6" s="95">
        <v>343200.94</v>
      </c>
      <c r="D6" s="95">
        <v>68976.78</v>
      </c>
      <c r="E6" s="95">
        <v>274224.16</v>
      </c>
      <c r="F6" s="95">
        <v>374894.51</v>
      </c>
      <c r="G6" s="95">
        <v>77201.64</v>
      </c>
      <c r="H6" s="95">
        <v>297692.87</v>
      </c>
      <c r="I6" s="95">
        <v>31693.57</v>
      </c>
      <c r="J6" s="95">
        <v>8224.86</v>
      </c>
      <c r="K6" s="95">
        <v>23468.71</v>
      </c>
    </row>
    <row r="7" s="89" customFormat="1" ht="25" customHeight="1" spans="1:11">
      <c r="A7" s="96">
        <v>1</v>
      </c>
      <c r="B7" s="97" t="s">
        <v>12</v>
      </c>
      <c r="C7" s="95">
        <v>161941.03</v>
      </c>
      <c r="D7" s="95">
        <v>40166.63</v>
      </c>
      <c r="E7" s="95">
        <v>121774.4</v>
      </c>
      <c r="F7" s="95">
        <v>192987.6</v>
      </c>
      <c r="G7" s="95">
        <v>47487.55</v>
      </c>
      <c r="H7" s="95">
        <v>145500.05</v>
      </c>
      <c r="I7" s="95">
        <v>31046.57</v>
      </c>
      <c r="J7" s="95">
        <v>7320.92</v>
      </c>
      <c r="K7" s="95">
        <v>23725.65</v>
      </c>
    </row>
    <row r="8" s="89" customFormat="1" ht="25" customHeight="1" spans="1:11">
      <c r="A8" s="96">
        <v>2</v>
      </c>
      <c r="B8" s="97" t="s">
        <v>13</v>
      </c>
      <c r="C8" s="95">
        <v>23809.54</v>
      </c>
      <c r="D8" s="95">
        <v>17845.99</v>
      </c>
      <c r="E8" s="95">
        <v>5963.55</v>
      </c>
      <c r="F8" s="95">
        <v>23188.79</v>
      </c>
      <c r="G8" s="95">
        <v>17555.51</v>
      </c>
      <c r="H8" s="95">
        <v>5633.28</v>
      </c>
      <c r="I8" s="95">
        <v>-620.749999999998</v>
      </c>
      <c r="J8" s="95">
        <v>-290.480000000001</v>
      </c>
      <c r="K8" s="95">
        <v>-330.269999999997</v>
      </c>
    </row>
    <row r="9" s="89" customFormat="1" ht="25" customHeight="1" spans="1:11">
      <c r="A9" s="96">
        <v>3</v>
      </c>
      <c r="B9" s="97" t="s">
        <v>14</v>
      </c>
      <c r="C9" s="95">
        <v>53477.49</v>
      </c>
      <c r="D9" s="95">
        <v>9338.53</v>
      </c>
      <c r="E9" s="95">
        <v>44138.96</v>
      </c>
      <c r="F9" s="95">
        <v>54530.72</v>
      </c>
      <c r="G9" s="95">
        <v>10384.44</v>
      </c>
      <c r="H9" s="95">
        <v>44146.28</v>
      </c>
      <c r="I9" s="95">
        <v>1053.23</v>
      </c>
      <c r="J9" s="95">
        <v>1045.91</v>
      </c>
      <c r="K9" s="95">
        <v>7.32000000000028</v>
      </c>
    </row>
    <row r="10" s="89" customFormat="1" ht="25" customHeight="1" spans="1:11">
      <c r="A10" s="96">
        <v>4</v>
      </c>
      <c r="B10" s="97" t="s">
        <v>15</v>
      </c>
      <c r="C10" s="95">
        <v>100833.62</v>
      </c>
      <c r="D10" s="95">
        <v>0.18</v>
      </c>
      <c r="E10" s="95">
        <v>100833.44</v>
      </c>
      <c r="F10" s="95">
        <v>100834.02</v>
      </c>
      <c r="G10" s="95">
        <v>0.32</v>
      </c>
      <c r="H10" s="95">
        <v>100833.7</v>
      </c>
      <c r="I10" s="95">
        <v>0.400000000000002</v>
      </c>
      <c r="J10" s="95">
        <v>0.14</v>
      </c>
      <c r="K10" s="95">
        <v>0.260000000000002</v>
      </c>
    </row>
    <row r="11" s="89" customFormat="1" ht="25" customHeight="1" spans="1:11">
      <c r="A11" s="96">
        <v>5</v>
      </c>
      <c r="B11" s="97" t="s">
        <v>16</v>
      </c>
      <c r="C11" s="95">
        <v>333.85</v>
      </c>
      <c r="D11" s="95">
        <v>3.81</v>
      </c>
      <c r="E11" s="95">
        <v>330.04</v>
      </c>
      <c r="F11" s="95">
        <v>357.12</v>
      </c>
      <c r="G11" s="95">
        <v>0.47</v>
      </c>
      <c r="H11" s="95">
        <v>356.65</v>
      </c>
      <c r="I11" s="95">
        <v>23.27</v>
      </c>
      <c r="J11" s="95">
        <v>-3.34</v>
      </c>
      <c r="K11" s="95">
        <v>26.61</v>
      </c>
    </row>
    <row r="12" s="89" customFormat="1" ht="25" customHeight="1" spans="1:11">
      <c r="A12" s="96">
        <v>6</v>
      </c>
      <c r="B12" s="97" t="s">
        <v>17</v>
      </c>
      <c r="C12" s="95">
        <v>2805.44</v>
      </c>
      <c r="D12" s="95">
        <v>1621.64</v>
      </c>
      <c r="E12" s="95">
        <v>1183.8</v>
      </c>
      <c r="F12" s="95">
        <v>2996.25</v>
      </c>
      <c r="G12" s="95">
        <v>1773.35</v>
      </c>
      <c r="H12" s="95">
        <v>1222.9</v>
      </c>
      <c r="I12" s="95">
        <v>190.81</v>
      </c>
      <c r="J12" s="95">
        <v>151.71</v>
      </c>
      <c r="K12" s="95">
        <v>39.1000000000002</v>
      </c>
    </row>
    <row r="13" s="87" customFormat="1" spans="9:11">
      <c r="I13" s="106"/>
      <c r="J13" s="106"/>
      <c r="K13" s="106"/>
    </row>
    <row r="14" s="87" customFormat="1" spans="9:11">
      <c r="I14" s="90"/>
      <c r="J14" s="90"/>
      <c r="K14" s="90"/>
    </row>
    <row r="15" s="87" customFormat="1" spans="9:11">
      <c r="I15" s="90"/>
      <c r="J15" s="90"/>
      <c r="K15" s="90"/>
    </row>
    <row r="16" s="87" customFormat="1"/>
    <row r="17" s="87" customFormat="1"/>
    <row r="18" s="87" customFormat="1"/>
    <row r="19" s="87" customFormat="1"/>
    <row r="20" s="87" customFormat="1"/>
    <row r="21" s="87" customFormat="1"/>
    <row r="22" s="87" customFormat="1"/>
    <row r="23" s="87" customFormat="1"/>
    <row r="24" s="87" customFormat="1"/>
    <row r="25" s="87" customFormat="1"/>
    <row r="26" s="87" customFormat="1"/>
    <row r="27" s="87" customFormat="1"/>
    <row r="28" s="87" customFormat="1"/>
    <row r="29" s="87" customFormat="1"/>
    <row r="30" s="87" customFormat="1"/>
    <row r="31" s="87" customFormat="1"/>
    <row r="32" s="87" customFormat="1"/>
    <row r="33" s="87" customFormat="1"/>
    <row r="34" s="87" customFormat="1"/>
    <row r="35" s="87" customFormat="1"/>
    <row r="36" s="87" customFormat="1"/>
    <row r="37" s="87" customFormat="1"/>
    <row r="38" s="87" customFormat="1"/>
    <row r="39" s="87" customFormat="1"/>
    <row r="40" s="87" customFormat="1"/>
    <row r="41" s="87" customFormat="1"/>
    <row r="42" s="87" customFormat="1"/>
    <row r="43" s="87" customFormat="1"/>
    <row r="44" s="87" customFormat="1"/>
    <row r="45" s="87" customFormat="1"/>
    <row r="46" s="87" customFormat="1"/>
    <row r="47" s="87" customFormat="1" spans="3:11">
      <c r="C47" s="98"/>
      <c r="D47" s="98"/>
      <c r="E47" s="98"/>
      <c r="F47" s="98"/>
      <c r="G47" s="98"/>
      <c r="H47" s="98"/>
      <c r="I47" s="98"/>
      <c r="J47" s="98"/>
      <c r="K47" s="98"/>
    </row>
    <row r="48" s="87" customFormat="1"/>
    <row r="49" s="87" customFormat="1"/>
    <row r="50" s="87" customFormat="1"/>
    <row r="51" s="87" customFormat="1"/>
  </sheetData>
  <mergeCells count="16">
    <mergeCell ref="A1:K1"/>
    <mergeCell ref="A2:C2"/>
    <mergeCell ref="C3:E3"/>
    <mergeCell ref="F3:H3"/>
    <mergeCell ref="I3:K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5" right="0.75" top="1" bottom="1" header="0.5" footer="0.5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K51"/>
  <sheetViews>
    <sheetView workbookViewId="0">
      <selection activeCell="B7" sqref="B7:B12"/>
    </sheetView>
  </sheetViews>
  <sheetFormatPr defaultColWidth="9" defaultRowHeight="13.5"/>
  <cols>
    <col min="1" max="1" width="7.875" style="87" customWidth="1"/>
    <col min="2" max="2" width="31.375" style="87" customWidth="1"/>
    <col min="3" max="3" width="16.625" style="87" customWidth="1"/>
    <col min="4" max="7" width="17.125" style="87" customWidth="1"/>
    <col min="8" max="8" width="17.75" style="87" customWidth="1"/>
    <col min="9" max="10" width="17.125" style="90" customWidth="1"/>
    <col min="11" max="11" width="20.375" style="90" customWidth="1"/>
    <col min="12" max="12" width="12.625" style="87"/>
    <col min="13" max="16384" width="9" style="87"/>
  </cols>
  <sheetData>
    <row r="1" s="87" customFormat="1" ht="35" customHeight="1" spans="1:11">
      <c r="A1" s="91" t="s">
        <v>18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="87" customFormat="1" ht="20" customHeight="1" spans="1:11">
      <c r="A2" s="90"/>
      <c r="B2" s="90"/>
      <c r="C2" s="90"/>
      <c r="I2" s="90"/>
      <c r="J2" s="90"/>
      <c r="K2" s="99" t="s">
        <v>1</v>
      </c>
    </row>
    <row r="3" s="88" customFormat="1" ht="25" customHeight="1" spans="1:11">
      <c r="A3" s="92" t="s">
        <v>2</v>
      </c>
      <c r="B3" s="92" t="s">
        <v>3</v>
      </c>
      <c r="C3" s="92" t="s">
        <v>4</v>
      </c>
      <c r="D3" s="92"/>
      <c r="E3" s="92"/>
      <c r="F3" s="92" t="s">
        <v>5</v>
      </c>
      <c r="G3" s="92"/>
      <c r="H3" s="93"/>
      <c r="I3" s="100" t="s">
        <v>6</v>
      </c>
      <c r="J3" s="101"/>
      <c r="K3" s="102"/>
    </row>
    <row r="4" s="88" customFormat="1" ht="25" customHeight="1" spans="1:11">
      <c r="A4" s="92"/>
      <c r="B4" s="92"/>
      <c r="C4" s="92" t="s">
        <v>7</v>
      </c>
      <c r="D4" s="92" t="s">
        <v>8</v>
      </c>
      <c r="E4" s="92" t="s">
        <v>9</v>
      </c>
      <c r="F4" s="92" t="s">
        <v>7</v>
      </c>
      <c r="G4" s="92" t="s">
        <v>8</v>
      </c>
      <c r="H4" s="93" t="s">
        <v>9</v>
      </c>
      <c r="I4" s="103" t="s">
        <v>7</v>
      </c>
      <c r="J4" s="92" t="s">
        <v>8</v>
      </c>
      <c r="K4" s="103" t="s">
        <v>9</v>
      </c>
    </row>
    <row r="5" s="88" customFormat="1" ht="25" customHeight="1" spans="1:11">
      <c r="A5" s="92"/>
      <c r="B5" s="92"/>
      <c r="C5" s="92"/>
      <c r="D5" s="92"/>
      <c r="E5" s="92"/>
      <c r="F5" s="92"/>
      <c r="G5" s="92"/>
      <c r="H5" s="93"/>
      <c r="I5" s="104"/>
      <c r="J5" s="92"/>
      <c r="K5" s="104"/>
    </row>
    <row r="6" s="89" customFormat="1" ht="25" customHeight="1" spans="1:11">
      <c r="A6" s="92" t="s">
        <v>10</v>
      </c>
      <c r="B6" s="94" t="s">
        <v>11</v>
      </c>
      <c r="C6" s="95">
        <v>56582.31</v>
      </c>
      <c r="D6" s="95">
        <v>32334.36</v>
      </c>
      <c r="E6" s="95">
        <v>24247.95</v>
      </c>
      <c r="F6" s="95">
        <v>86143.53</v>
      </c>
      <c r="G6" s="95">
        <v>37150.17</v>
      </c>
      <c r="H6" s="95">
        <v>48993.36</v>
      </c>
      <c r="I6" s="105">
        <v>29561.22</v>
      </c>
      <c r="J6" s="105">
        <v>4815.81</v>
      </c>
      <c r="K6" s="105">
        <v>24745.41</v>
      </c>
    </row>
    <row r="7" s="89" customFormat="1" ht="25" customHeight="1" spans="1:11">
      <c r="A7" s="96">
        <v>1</v>
      </c>
      <c r="B7" s="97" t="s">
        <v>12</v>
      </c>
      <c r="C7" s="95">
        <v>29556.84</v>
      </c>
      <c r="D7" s="95">
        <v>12327.5</v>
      </c>
      <c r="E7" s="95">
        <v>17229.34</v>
      </c>
      <c r="F7" s="95">
        <v>58947.9</v>
      </c>
      <c r="G7" s="95">
        <v>16767.11</v>
      </c>
      <c r="H7" s="95">
        <v>42180.79</v>
      </c>
      <c r="I7" s="105">
        <v>29391.06</v>
      </c>
      <c r="J7" s="105">
        <v>4439.61</v>
      </c>
      <c r="K7" s="105">
        <v>24951.45</v>
      </c>
    </row>
    <row r="8" s="89" customFormat="1" ht="25" customHeight="1" spans="1:11">
      <c r="A8" s="96">
        <v>2</v>
      </c>
      <c r="B8" s="97" t="s">
        <v>13</v>
      </c>
      <c r="C8" s="95">
        <v>15745.97</v>
      </c>
      <c r="D8" s="95">
        <v>11991.19</v>
      </c>
      <c r="E8" s="95">
        <v>3754.78</v>
      </c>
      <c r="F8" s="95">
        <v>14957.04</v>
      </c>
      <c r="G8" s="95">
        <v>11424.4</v>
      </c>
      <c r="H8" s="95">
        <v>3532.64</v>
      </c>
      <c r="I8" s="105">
        <v>-788.929999999998</v>
      </c>
      <c r="J8" s="105">
        <v>-566.790000000001</v>
      </c>
      <c r="K8" s="105">
        <v>-222.139999999998</v>
      </c>
    </row>
    <row r="9" s="89" customFormat="1" ht="25" customHeight="1" spans="1:11">
      <c r="A9" s="96">
        <v>3</v>
      </c>
      <c r="B9" s="97" t="s">
        <v>14</v>
      </c>
      <c r="C9" s="95">
        <v>8245.89</v>
      </c>
      <c r="D9" s="95">
        <v>6459.08</v>
      </c>
      <c r="E9" s="95">
        <v>1786.81</v>
      </c>
      <c r="F9" s="95">
        <v>9001.92</v>
      </c>
      <c r="G9" s="95">
        <v>7254.5</v>
      </c>
      <c r="H9" s="95">
        <v>1747.42</v>
      </c>
      <c r="I9" s="105">
        <v>756.030000000001</v>
      </c>
      <c r="J9" s="105">
        <v>795.42</v>
      </c>
      <c r="K9" s="105">
        <v>-39.3899999999994</v>
      </c>
    </row>
    <row r="10" s="89" customFormat="1" ht="25" customHeight="1" spans="1:11">
      <c r="A10" s="96">
        <v>4</v>
      </c>
      <c r="B10" s="97" t="s">
        <v>15</v>
      </c>
      <c r="C10" s="95">
        <v>17.33</v>
      </c>
      <c r="D10" s="95">
        <v>0.18</v>
      </c>
      <c r="E10" s="95">
        <v>17.15</v>
      </c>
      <c r="F10" s="95">
        <v>17.73</v>
      </c>
      <c r="G10" s="95">
        <v>0.32</v>
      </c>
      <c r="H10" s="95">
        <v>17.41</v>
      </c>
      <c r="I10" s="105">
        <v>0.400000000000002</v>
      </c>
      <c r="J10" s="105">
        <v>0.14</v>
      </c>
      <c r="K10" s="105">
        <v>0.260000000000002</v>
      </c>
    </row>
    <row r="11" s="89" customFormat="1" ht="25" customHeight="1" spans="1:11">
      <c r="A11" s="96">
        <v>5</v>
      </c>
      <c r="B11" s="97" t="s">
        <v>16</v>
      </c>
      <c r="C11" s="95">
        <v>330.09</v>
      </c>
      <c r="D11" s="95">
        <v>3.81</v>
      </c>
      <c r="E11" s="95">
        <v>326.28</v>
      </c>
      <c r="F11" s="95">
        <v>353.73</v>
      </c>
      <c r="G11" s="95">
        <v>0.47</v>
      </c>
      <c r="H11" s="95">
        <v>353.26</v>
      </c>
      <c r="I11" s="105">
        <v>23.64</v>
      </c>
      <c r="J11" s="105">
        <v>-3.34</v>
      </c>
      <c r="K11" s="105">
        <v>26.98</v>
      </c>
    </row>
    <row r="12" s="89" customFormat="1" ht="25" customHeight="1" spans="1:11">
      <c r="A12" s="96">
        <v>6</v>
      </c>
      <c r="B12" s="97" t="s">
        <v>17</v>
      </c>
      <c r="C12" s="95">
        <v>2686.2</v>
      </c>
      <c r="D12" s="95">
        <v>1552.6</v>
      </c>
      <c r="E12" s="95">
        <v>1133.6</v>
      </c>
      <c r="F12" s="95">
        <v>2865.21</v>
      </c>
      <c r="G12" s="95">
        <v>1703.37</v>
      </c>
      <c r="H12" s="95">
        <v>1161.84</v>
      </c>
      <c r="I12" s="105">
        <v>179.01</v>
      </c>
      <c r="J12" s="105">
        <v>150.77</v>
      </c>
      <c r="K12" s="105">
        <v>28.2400000000002</v>
      </c>
    </row>
    <row r="13" s="87" customFormat="1" spans="9:11">
      <c r="I13" s="106"/>
      <c r="J13" s="106"/>
      <c r="K13" s="106"/>
    </row>
    <row r="14" s="87" customFormat="1" spans="9:11">
      <c r="I14" s="90"/>
      <c r="J14" s="90"/>
      <c r="K14" s="90"/>
    </row>
    <row r="15" s="87" customFormat="1" spans="9:11">
      <c r="I15" s="90"/>
      <c r="J15" s="90"/>
      <c r="K15" s="90"/>
    </row>
    <row r="16" s="87" customFormat="1"/>
    <row r="17" s="87" customFormat="1"/>
    <row r="18" s="87" customFormat="1"/>
    <row r="19" s="87" customFormat="1"/>
    <row r="20" s="87" customFormat="1" spans="5:10">
      <c r="E20" s="98"/>
      <c r="F20" s="98"/>
      <c r="G20" s="98"/>
      <c r="H20" s="98"/>
      <c r="I20" s="98"/>
      <c r="J20" s="98"/>
    </row>
    <row r="21" s="87" customFormat="1"/>
    <row r="22" s="87" customFormat="1"/>
    <row r="23" s="87" customFormat="1"/>
    <row r="24" s="87" customFormat="1"/>
    <row r="25" s="87" customFormat="1"/>
    <row r="26" s="87" customFormat="1"/>
    <row r="27" s="87" customFormat="1"/>
    <row r="28" s="87" customFormat="1"/>
    <row r="29" s="87" customFormat="1"/>
    <row r="30" s="87" customFormat="1"/>
    <row r="31" s="87" customFormat="1"/>
    <row r="32" s="87" customFormat="1"/>
    <row r="33" s="87" customFormat="1"/>
    <row r="34" s="87" customFormat="1"/>
    <row r="35" s="87" customFormat="1"/>
    <row r="36" s="87" customFormat="1"/>
    <row r="37" s="87" customFormat="1"/>
    <row r="38" s="87" customFormat="1"/>
    <row r="39" s="87" customFormat="1"/>
    <row r="40" s="87" customFormat="1"/>
    <row r="41" s="87" customFormat="1"/>
    <row r="42" s="87" customFormat="1"/>
    <row r="43" s="87" customFormat="1"/>
    <row r="44" s="87" customFormat="1"/>
    <row r="45" s="87" customFormat="1"/>
    <row r="46" s="87" customFormat="1"/>
    <row r="47" s="87" customFormat="1" spans="3:11">
      <c r="C47" s="98"/>
      <c r="D47" s="98"/>
      <c r="E47" s="98"/>
      <c r="F47" s="98"/>
      <c r="G47" s="98"/>
      <c r="H47" s="98"/>
      <c r="I47" s="98"/>
      <c r="J47" s="98"/>
      <c r="K47" s="98"/>
    </row>
    <row r="48" s="87" customFormat="1"/>
    <row r="49" s="87" customFormat="1"/>
    <row r="50" s="87" customFormat="1"/>
    <row r="51" s="87" customFormat="1"/>
  </sheetData>
  <mergeCells count="16">
    <mergeCell ref="A1:K1"/>
    <mergeCell ref="A2:C2"/>
    <mergeCell ref="C3:E3"/>
    <mergeCell ref="F3:H3"/>
    <mergeCell ref="I3:K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scale="6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K51"/>
  <sheetViews>
    <sheetView workbookViewId="0">
      <selection activeCell="B7" sqref="B7:B12"/>
    </sheetView>
  </sheetViews>
  <sheetFormatPr defaultColWidth="9" defaultRowHeight="13.5"/>
  <cols>
    <col min="1" max="1" width="7.875" style="87" customWidth="1"/>
    <col min="2" max="2" width="31.375" style="87" customWidth="1"/>
    <col min="3" max="3" width="16.625" style="87" customWidth="1"/>
    <col min="4" max="7" width="17.125" style="87" customWidth="1"/>
    <col min="8" max="8" width="17.75" style="87" customWidth="1"/>
    <col min="9" max="10" width="17.125" style="90" customWidth="1"/>
    <col min="11" max="11" width="20.375" style="90" customWidth="1"/>
    <col min="12" max="12" width="12.625" style="87"/>
    <col min="13" max="16384" width="9" style="87"/>
  </cols>
  <sheetData>
    <row r="1" s="87" customFormat="1" ht="35" customHeight="1" spans="1:11">
      <c r="A1" s="91" t="s">
        <v>19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="87" customFormat="1" ht="20" customHeight="1" spans="1:11">
      <c r="A2" s="90"/>
      <c r="B2" s="90"/>
      <c r="C2" s="90"/>
      <c r="I2" s="90"/>
      <c r="J2" s="90"/>
      <c r="K2" s="99" t="s">
        <v>1</v>
      </c>
    </row>
    <row r="3" s="88" customFormat="1" ht="25" customHeight="1" spans="1:11">
      <c r="A3" s="92" t="s">
        <v>2</v>
      </c>
      <c r="B3" s="92" t="s">
        <v>3</v>
      </c>
      <c r="C3" s="92" t="s">
        <v>4</v>
      </c>
      <c r="D3" s="92"/>
      <c r="E3" s="92"/>
      <c r="F3" s="92" t="s">
        <v>5</v>
      </c>
      <c r="G3" s="92"/>
      <c r="H3" s="93"/>
      <c r="I3" s="100" t="s">
        <v>6</v>
      </c>
      <c r="J3" s="101"/>
      <c r="K3" s="102"/>
    </row>
    <row r="4" s="88" customFormat="1" ht="25" customHeight="1" spans="1:11">
      <c r="A4" s="92"/>
      <c r="B4" s="92"/>
      <c r="C4" s="92" t="s">
        <v>7</v>
      </c>
      <c r="D4" s="92" t="s">
        <v>8</v>
      </c>
      <c r="E4" s="92" t="s">
        <v>9</v>
      </c>
      <c r="F4" s="92" t="s">
        <v>7</v>
      </c>
      <c r="G4" s="92" t="s">
        <v>8</v>
      </c>
      <c r="H4" s="93" t="s">
        <v>9</v>
      </c>
      <c r="I4" s="103" t="s">
        <v>7</v>
      </c>
      <c r="J4" s="92" t="s">
        <v>8</v>
      </c>
      <c r="K4" s="103" t="s">
        <v>9</v>
      </c>
    </row>
    <row r="5" s="88" customFormat="1" ht="25" customHeight="1" spans="1:11">
      <c r="A5" s="92"/>
      <c r="B5" s="92"/>
      <c r="C5" s="92"/>
      <c r="D5" s="92"/>
      <c r="E5" s="92"/>
      <c r="F5" s="92"/>
      <c r="G5" s="92"/>
      <c r="H5" s="93"/>
      <c r="I5" s="104"/>
      <c r="J5" s="92"/>
      <c r="K5" s="104"/>
    </row>
    <row r="6" s="89" customFormat="1" ht="25" customHeight="1" spans="1:11">
      <c r="A6" s="92" t="s">
        <v>10</v>
      </c>
      <c r="B6" s="94" t="s">
        <v>11</v>
      </c>
      <c r="C6" s="95">
        <v>2958.31</v>
      </c>
      <c r="D6" s="95">
        <v>2039.57</v>
      </c>
      <c r="E6" s="95">
        <v>918.74</v>
      </c>
      <c r="F6" s="95">
        <v>4243.75</v>
      </c>
      <c r="G6" s="95">
        <v>2169.03</v>
      </c>
      <c r="H6" s="95">
        <v>2074.72</v>
      </c>
      <c r="I6" s="105">
        <v>1285.44</v>
      </c>
      <c r="J6" s="105">
        <v>129.46</v>
      </c>
      <c r="K6" s="105">
        <v>1155.98</v>
      </c>
    </row>
    <row r="7" s="89" customFormat="1" ht="25" customHeight="1" spans="1:11">
      <c r="A7" s="96">
        <v>1</v>
      </c>
      <c r="B7" s="97" t="s">
        <v>12</v>
      </c>
      <c r="C7" s="95">
        <v>2028.71</v>
      </c>
      <c r="D7" s="95">
        <v>1342.37</v>
      </c>
      <c r="E7" s="95">
        <v>686.34</v>
      </c>
      <c r="F7" s="95">
        <v>3165.71</v>
      </c>
      <c r="G7" s="95">
        <v>1482.58</v>
      </c>
      <c r="H7" s="95">
        <v>1683.13</v>
      </c>
      <c r="I7" s="105">
        <v>1137</v>
      </c>
      <c r="J7" s="105">
        <v>140.21</v>
      </c>
      <c r="K7" s="105">
        <v>996.79</v>
      </c>
    </row>
    <row r="8" s="89" customFormat="1" ht="25" customHeight="1" spans="1:11">
      <c r="A8" s="96">
        <v>2</v>
      </c>
      <c r="B8" s="97" t="s">
        <v>13</v>
      </c>
      <c r="C8" s="95">
        <v>772.28</v>
      </c>
      <c r="D8" s="95">
        <v>603.22</v>
      </c>
      <c r="E8" s="95">
        <v>169.06</v>
      </c>
      <c r="F8" s="95">
        <v>847.5</v>
      </c>
      <c r="G8" s="95">
        <v>585.88</v>
      </c>
      <c r="H8" s="95">
        <v>261.62</v>
      </c>
      <c r="I8" s="105">
        <v>75.22</v>
      </c>
      <c r="J8" s="105">
        <v>-17.34</v>
      </c>
      <c r="K8" s="105">
        <v>92.5600000000001</v>
      </c>
    </row>
    <row r="9" s="89" customFormat="1" ht="25" customHeight="1" spans="1:11">
      <c r="A9" s="96">
        <v>3</v>
      </c>
      <c r="B9" s="97" t="s">
        <v>14</v>
      </c>
      <c r="C9" s="95">
        <v>36.69</v>
      </c>
      <c r="D9" s="95">
        <v>28.44</v>
      </c>
      <c r="E9" s="95">
        <v>8.25</v>
      </c>
      <c r="F9" s="95">
        <v>99.41</v>
      </c>
      <c r="G9" s="95">
        <v>33.27</v>
      </c>
      <c r="H9" s="95">
        <v>66.14</v>
      </c>
      <c r="I9" s="105">
        <v>62.72</v>
      </c>
      <c r="J9" s="105">
        <v>4.83</v>
      </c>
      <c r="K9" s="105">
        <v>57.89</v>
      </c>
    </row>
    <row r="10" s="89" customFormat="1" ht="25" customHeight="1" spans="1:11">
      <c r="A10" s="96">
        <v>4</v>
      </c>
      <c r="B10" s="97" t="s">
        <v>15</v>
      </c>
      <c r="C10" s="95">
        <v>2.28</v>
      </c>
      <c r="D10" s="95">
        <v>0</v>
      </c>
      <c r="E10" s="95">
        <v>2.28</v>
      </c>
      <c r="F10" s="95">
        <v>2.28</v>
      </c>
      <c r="G10" s="95">
        <v>0</v>
      </c>
      <c r="H10" s="95">
        <v>2.28</v>
      </c>
      <c r="I10" s="105">
        <v>0</v>
      </c>
      <c r="J10" s="105">
        <v>0</v>
      </c>
      <c r="K10" s="105">
        <v>0</v>
      </c>
    </row>
    <row r="11" s="89" customFormat="1" ht="25" customHeight="1" spans="1:11">
      <c r="A11" s="96">
        <v>5</v>
      </c>
      <c r="B11" s="97" t="s">
        <v>16</v>
      </c>
      <c r="C11" s="95">
        <v>3.76</v>
      </c>
      <c r="D11" s="95">
        <v>0</v>
      </c>
      <c r="E11" s="95">
        <v>3.76</v>
      </c>
      <c r="F11" s="95">
        <v>3.39</v>
      </c>
      <c r="G11" s="95">
        <v>0</v>
      </c>
      <c r="H11" s="95">
        <v>3.39</v>
      </c>
      <c r="I11" s="105">
        <v>-0.37</v>
      </c>
      <c r="J11" s="105">
        <v>0</v>
      </c>
      <c r="K11" s="105">
        <v>-0.37</v>
      </c>
    </row>
    <row r="12" s="89" customFormat="1" ht="25" customHeight="1" spans="1:11">
      <c r="A12" s="96">
        <v>6</v>
      </c>
      <c r="B12" s="97" t="s">
        <v>17</v>
      </c>
      <c r="C12" s="95">
        <v>114.6</v>
      </c>
      <c r="D12" s="95">
        <v>65.54</v>
      </c>
      <c r="E12" s="95">
        <v>49.06</v>
      </c>
      <c r="F12" s="95">
        <v>125.46</v>
      </c>
      <c r="G12" s="95">
        <v>67.3</v>
      </c>
      <c r="H12" s="95">
        <v>58.16</v>
      </c>
      <c r="I12" s="105">
        <v>10.86</v>
      </c>
      <c r="J12" s="105">
        <v>1.75999999999999</v>
      </c>
      <c r="K12" s="105">
        <v>9.10000000000001</v>
      </c>
    </row>
    <row r="13" s="87" customFormat="1" spans="9:11">
      <c r="I13" s="106"/>
      <c r="J13" s="106"/>
      <c r="K13" s="106"/>
    </row>
    <row r="14" s="87" customFormat="1" spans="9:11">
      <c r="I14" s="90"/>
      <c r="J14" s="90"/>
      <c r="K14" s="90"/>
    </row>
    <row r="15" s="87" customFormat="1" spans="9:11">
      <c r="I15" s="90"/>
      <c r="J15" s="90"/>
      <c r="K15" s="90"/>
    </row>
    <row r="16" s="87" customFormat="1"/>
    <row r="17" s="87" customFormat="1"/>
    <row r="18" s="87" customFormat="1"/>
    <row r="19" s="87" customFormat="1"/>
    <row r="20" s="87" customFormat="1" spans="5:10">
      <c r="E20" s="98"/>
      <c r="F20" s="98"/>
      <c r="G20" s="98"/>
      <c r="H20" s="98"/>
      <c r="I20" s="98"/>
      <c r="J20" s="98"/>
    </row>
    <row r="21" s="87" customFormat="1"/>
    <row r="22" s="87" customFormat="1"/>
    <row r="23" s="87" customFormat="1"/>
    <row r="24" s="87" customFormat="1"/>
    <row r="25" s="87" customFormat="1"/>
    <row r="26" s="87" customFormat="1"/>
    <row r="27" s="87" customFormat="1"/>
    <row r="28" s="87" customFormat="1"/>
    <row r="29" s="87" customFormat="1"/>
    <row r="30" s="87" customFormat="1"/>
    <row r="31" s="87" customFormat="1"/>
    <row r="32" s="87" customFormat="1"/>
    <row r="33" s="87" customFormat="1"/>
    <row r="34" s="87" customFormat="1"/>
    <row r="35" s="87" customFormat="1"/>
    <row r="36" s="87" customFormat="1"/>
    <row r="37" s="87" customFormat="1"/>
    <row r="38" s="87" customFormat="1"/>
    <row r="39" s="87" customFormat="1"/>
    <row r="40" s="87" customFormat="1"/>
    <row r="41" s="87" customFormat="1"/>
    <row r="42" s="87" customFormat="1"/>
    <row r="43" s="87" customFormat="1"/>
    <row r="44" s="87" customFormat="1"/>
    <row r="45" s="87" customFormat="1"/>
    <row r="46" s="87" customFormat="1"/>
    <row r="47" s="87" customFormat="1" spans="3:11">
      <c r="C47" s="98"/>
      <c r="D47" s="98"/>
      <c r="E47" s="98"/>
      <c r="F47" s="98"/>
      <c r="G47" s="98"/>
      <c r="H47" s="98"/>
      <c r="I47" s="98"/>
      <c r="J47" s="98"/>
      <c r="K47" s="98"/>
    </row>
    <row r="48" s="87" customFormat="1"/>
    <row r="49" s="87" customFormat="1"/>
    <row r="50" s="87" customFormat="1"/>
    <row r="51" s="87" customFormat="1"/>
  </sheetData>
  <mergeCells count="16">
    <mergeCell ref="A1:K1"/>
    <mergeCell ref="A2:C2"/>
    <mergeCell ref="C3:E3"/>
    <mergeCell ref="F3:H3"/>
    <mergeCell ref="I3:K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scale="6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K51"/>
  <sheetViews>
    <sheetView workbookViewId="0">
      <selection activeCell="B7" sqref="B7:B12"/>
    </sheetView>
  </sheetViews>
  <sheetFormatPr defaultColWidth="9" defaultRowHeight="13.5"/>
  <cols>
    <col min="1" max="1" width="7.875" style="87" customWidth="1"/>
    <col min="2" max="2" width="31.25" style="87" customWidth="1"/>
    <col min="3" max="3" width="19.375" style="87" customWidth="1"/>
    <col min="4" max="4" width="17.125" style="87" customWidth="1"/>
    <col min="5" max="6" width="19.375" style="87" customWidth="1"/>
    <col min="7" max="7" width="17.125" style="87" customWidth="1"/>
    <col min="8" max="8" width="17.75" style="87" customWidth="1"/>
    <col min="9" max="10" width="17.125" style="90" customWidth="1"/>
    <col min="11" max="11" width="20.375" style="90" customWidth="1"/>
    <col min="12" max="12" width="12.625" style="87"/>
    <col min="13" max="16384" width="9" style="87"/>
  </cols>
  <sheetData>
    <row r="1" s="87" customFormat="1" ht="35" customHeight="1" spans="1:11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="87" customFormat="1" ht="20" customHeight="1" spans="1:11">
      <c r="A2" s="90"/>
      <c r="B2" s="90"/>
      <c r="C2" s="90"/>
      <c r="I2" s="90"/>
      <c r="J2" s="90"/>
      <c r="K2" s="99" t="s">
        <v>1</v>
      </c>
    </row>
    <row r="3" s="88" customFormat="1" ht="25" customHeight="1" spans="1:11">
      <c r="A3" s="92" t="s">
        <v>2</v>
      </c>
      <c r="B3" s="92" t="s">
        <v>3</v>
      </c>
      <c r="C3" s="92" t="s">
        <v>4</v>
      </c>
      <c r="D3" s="92"/>
      <c r="E3" s="92"/>
      <c r="F3" s="92" t="s">
        <v>5</v>
      </c>
      <c r="G3" s="92"/>
      <c r="H3" s="93"/>
      <c r="I3" s="100" t="s">
        <v>6</v>
      </c>
      <c r="J3" s="101"/>
      <c r="K3" s="102"/>
    </row>
    <row r="4" s="88" customFormat="1" ht="25" customHeight="1" spans="1:11">
      <c r="A4" s="92"/>
      <c r="B4" s="92"/>
      <c r="C4" s="92" t="s">
        <v>7</v>
      </c>
      <c r="D4" s="92" t="s">
        <v>8</v>
      </c>
      <c r="E4" s="92" t="s">
        <v>9</v>
      </c>
      <c r="F4" s="92" t="s">
        <v>7</v>
      </c>
      <c r="G4" s="92" t="s">
        <v>8</v>
      </c>
      <c r="H4" s="93" t="s">
        <v>9</v>
      </c>
      <c r="I4" s="103" t="s">
        <v>7</v>
      </c>
      <c r="J4" s="92" t="s">
        <v>8</v>
      </c>
      <c r="K4" s="103" t="s">
        <v>9</v>
      </c>
    </row>
    <row r="5" s="88" customFormat="1" ht="25" customHeight="1" spans="1:11">
      <c r="A5" s="92"/>
      <c r="B5" s="92"/>
      <c r="C5" s="92"/>
      <c r="D5" s="92"/>
      <c r="E5" s="92"/>
      <c r="F5" s="92"/>
      <c r="G5" s="92"/>
      <c r="H5" s="93"/>
      <c r="I5" s="104"/>
      <c r="J5" s="92"/>
      <c r="K5" s="104"/>
    </row>
    <row r="6" s="89" customFormat="1" ht="25" customHeight="1" spans="1:11">
      <c r="A6" s="92" t="s">
        <v>10</v>
      </c>
      <c r="B6" s="94" t="s">
        <v>11</v>
      </c>
      <c r="C6" s="95">
        <v>283660.32</v>
      </c>
      <c r="D6" s="95">
        <v>34602.85</v>
      </c>
      <c r="E6" s="95">
        <v>249057.47</v>
      </c>
      <c r="F6" s="95">
        <v>284507.23</v>
      </c>
      <c r="G6" s="95">
        <v>37882.44</v>
      </c>
      <c r="H6" s="95">
        <v>246624.79</v>
      </c>
      <c r="I6" s="105">
        <v>846.909999999974</v>
      </c>
      <c r="J6" s="105">
        <v>3279.59</v>
      </c>
      <c r="K6" s="105">
        <v>-2432.68000000002</v>
      </c>
    </row>
    <row r="7" s="89" customFormat="1" ht="25" customHeight="1" spans="1:11">
      <c r="A7" s="96">
        <v>1</v>
      </c>
      <c r="B7" s="97" t="s">
        <v>12</v>
      </c>
      <c r="C7" s="95">
        <v>130355.48</v>
      </c>
      <c r="D7" s="95">
        <v>26496.76</v>
      </c>
      <c r="E7" s="95">
        <v>103858.72</v>
      </c>
      <c r="F7" s="95">
        <v>130873.99</v>
      </c>
      <c r="G7" s="95">
        <v>29237.86</v>
      </c>
      <c r="H7" s="95">
        <v>101636.13</v>
      </c>
      <c r="I7" s="105">
        <v>518.510000000009</v>
      </c>
      <c r="J7" s="105">
        <v>2741.1</v>
      </c>
      <c r="K7" s="105">
        <v>-2222.59</v>
      </c>
    </row>
    <row r="8" s="89" customFormat="1" ht="25" customHeight="1" spans="1:11">
      <c r="A8" s="96">
        <v>2</v>
      </c>
      <c r="B8" s="97" t="s">
        <v>13</v>
      </c>
      <c r="C8" s="95">
        <v>7291.29</v>
      </c>
      <c r="D8" s="95">
        <v>5251.58</v>
      </c>
      <c r="E8" s="95">
        <v>2039.71</v>
      </c>
      <c r="F8" s="95">
        <v>7384.25</v>
      </c>
      <c r="G8" s="95">
        <v>5545.23</v>
      </c>
      <c r="H8" s="95">
        <v>1839.02</v>
      </c>
      <c r="I8" s="105">
        <v>92.96</v>
      </c>
      <c r="J8" s="105">
        <v>293.65</v>
      </c>
      <c r="K8" s="105">
        <v>-200.69</v>
      </c>
    </row>
    <row r="9" s="89" customFormat="1" ht="25" customHeight="1" spans="1:11">
      <c r="A9" s="96">
        <v>3</v>
      </c>
      <c r="B9" s="97" t="s">
        <v>14</v>
      </c>
      <c r="C9" s="95">
        <v>45194.91</v>
      </c>
      <c r="D9" s="95">
        <v>2851.01</v>
      </c>
      <c r="E9" s="95">
        <v>42343.9</v>
      </c>
      <c r="F9" s="95">
        <v>45429.39</v>
      </c>
      <c r="G9" s="95">
        <v>3096.67</v>
      </c>
      <c r="H9" s="95">
        <v>42332.72</v>
      </c>
      <c r="I9" s="105">
        <v>234.479999999996</v>
      </c>
      <c r="J9" s="105">
        <v>245.66</v>
      </c>
      <c r="K9" s="105">
        <v>-11.1800000000003</v>
      </c>
    </row>
    <row r="10" s="89" customFormat="1" ht="25" customHeight="1" spans="1:11">
      <c r="A10" s="96">
        <v>4</v>
      </c>
      <c r="B10" s="97" t="s">
        <v>15</v>
      </c>
      <c r="C10" s="95">
        <v>100814.01</v>
      </c>
      <c r="D10" s="95">
        <v>0</v>
      </c>
      <c r="E10" s="95">
        <v>100814.01</v>
      </c>
      <c r="F10" s="95">
        <v>100814.01</v>
      </c>
      <c r="G10" s="95">
        <v>0</v>
      </c>
      <c r="H10" s="95">
        <v>100814.01</v>
      </c>
      <c r="I10" s="105">
        <v>0</v>
      </c>
      <c r="J10" s="105">
        <v>0</v>
      </c>
      <c r="K10" s="105">
        <v>0</v>
      </c>
    </row>
    <row r="11" s="89" customFormat="1" ht="25" customHeight="1" spans="1:11">
      <c r="A11" s="96">
        <v>5</v>
      </c>
      <c r="B11" s="97" t="s">
        <v>16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105">
        <v>0</v>
      </c>
      <c r="J11" s="105">
        <v>0</v>
      </c>
      <c r="K11" s="105">
        <v>0</v>
      </c>
    </row>
    <row r="12" s="89" customFormat="1" ht="25" customHeight="1" spans="1:11">
      <c r="A12" s="96">
        <v>6</v>
      </c>
      <c r="B12" s="97" t="s">
        <v>17</v>
      </c>
      <c r="C12" s="95">
        <v>4.64</v>
      </c>
      <c r="D12" s="95">
        <v>3.5</v>
      </c>
      <c r="E12" s="95">
        <v>1.14</v>
      </c>
      <c r="F12" s="95">
        <v>5.58</v>
      </c>
      <c r="G12" s="95">
        <v>2.68</v>
      </c>
      <c r="H12" s="95">
        <v>2.9</v>
      </c>
      <c r="I12" s="105">
        <v>0.94</v>
      </c>
      <c r="J12" s="105">
        <v>-0.82</v>
      </c>
      <c r="K12" s="105">
        <v>1.76</v>
      </c>
    </row>
    <row r="13" s="87" customFormat="1" spans="9:11">
      <c r="I13" s="106"/>
      <c r="J13" s="106"/>
      <c r="K13" s="106"/>
    </row>
    <row r="14" s="87" customFormat="1" spans="9:11">
      <c r="I14" s="90"/>
      <c r="J14" s="90"/>
      <c r="K14" s="90"/>
    </row>
    <row r="15" s="87" customFormat="1" spans="9:11">
      <c r="I15" s="90"/>
      <c r="J15" s="90"/>
      <c r="K15" s="90"/>
    </row>
    <row r="16" s="87" customFormat="1"/>
    <row r="17" s="87" customFormat="1"/>
    <row r="18" s="87" customFormat="1"/>
    <row r="19" s="87" customFormat="1"/>
    <row r="20" s="87" customFormat="1" spans="5:10">
      <c r="E20" s="98"/>
      <c r="F20" s="98"/>
      <c r="G20" s="98"/>
      <c r="H20" s="98"/>
      <c r="I20" s="98"/>
      <c r="J20" s="98"/>
    </row>
    <row r="21" s="87" customFormat="1"/>
    <row r="22" s="87" customFormat="1"/>
    <row r="23" s="87" customFormat="1"/>
    <row r="24" s="87" customFormat="1"/>
    <row r="25" s="87" customFormat="1"/>
    <row r="26" s="87" customFormat="1"/>
    <row r="27" s="87" customFormat="1"/>
    <row r="28" s="87" customFormat="1"/>
    <row r="29" s="87" customFormat="1"/>
    <row r="30" s="87" customFormat="1"/>
    <row r="31" s="87" customFormat="1"/>
    <row r="32" s="87" customFormat="1"/>
    <row r="33" s="87" customFormat="1"/>
    <row r="34" s="87" customFormat="1"/>
    <row r="35" s="87" customFormat="1"/>
    <row r="36" s="87" customFormat="1"/>
    <row r="37" s="87" customFormat="1"/>
    <row r="38" s="87" customFormat="1"/>
    <row r="39" s="87" customFormat="1"/>
    <row r="40" s="87" customFormat="1"/>
    <row r="41" s="87" customFormat="1"/>
    <row r="42" s="87" customFormat="1"/>
    <row r="43" s="87" customFormat="1"/>
    <row r="44" s="87" customFormat="1"/>
    <row r="45" s="87" customFormat="1"/>
    <row r="46" s="87" customFormat="1"/>
    <row r="47" s="87" customFormat="1" spans="3:11">
      <c r="C47" s="98"/>
      <c r="D47" s="98"/>
      <c r="E47" s="98"/>
      <c r="F47" s="98"/>
      <c r="G47" s="98"/>
      <c r="H47" s="98"/>
      <c r="I47" s="98"/>
      <c r="J47" s="98"/>
      <c r="K47" s="98"/>
    </row>
    <row r="48" s="87" customFormat="1"/>
    <row r="49" s="87" customFormat="1"/>
    <row r="50" s="87" customFormat="1"/>
    <row r="51" s="87" customFormat="1"/>
  </sheetData>
  <mergeCells count="16">
    <mergeCell ref="A1:K1"/>
    <mergeCell ref="A2:C2"/>
    <mergeCell ref="C3:E3"/>
    <mergeCell ref="F3:H3"/>
    <mergeCell ref="I3:K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5" right="0.75" top="1" bottom="1" header="0.5" footer="0.5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workbookViewId="0">
      <selection activeCell="A4" sqref="$A1:$XFD1048576"/>
    </sheetView>
  </sheetViews>
  <sheetFormatPr defaultColWidth="9" defaultRowHeight="13.5"/>
  <cols>
    <col min="1" max="1" width="22.2833333333333" style="71" customWidth="1"/>
    <col min="2" max="2" width="37.35" style="71" customWidth="1"/>
    <col min="3" max="3" width="25.2166666666667" style="71" customWidth="1"/>
    <col min="4" max="4" width="22.9" style="71" customWidth="1"/>
    <col min="5" max="5" width="24.7083333333333" style="71" customWidth="1"/>
    <col min="6" max="6" width="9" style="71"/>
    <col min="7" max="8" width="14.875" style="71"/>
    <col min="9" max="9" width="12.625" style="71"/>
    <col min="10" max="16384" width="9" style="71"/>
  </cols>
  <sheetData>
    <row r="1" s="71" customFormat="1" ht="22.5" spans="1:5">
      <c r="A1" s="72" t="s">
        <v>21</v>
      </c>
      <c r="B1" s="72"/>
      <c r="C1" s="72"/>
      <c r="D1" s="72"/>
      <c r="E1" s="72"/>
    </row>
    <row r="2" s="71" customFormat="1" spans="1:5">
      <c r="A2" s="73"/>
      <c r="B2" s="73"/>
      <c r="C2" s="73"/>
      <c r="D2" s="73"/>
      <c r="E2" s="74" t="s">
        <v>1</v>
      </c>
    </row>
    <row r="3" s="71" customFormat="1" ht="18.75" spans="1:5">
      <c r="A3" s="75" t="s">
        <v>22</v>
      </c>
      <c r="B3" s="75" t="s">
        <v>23</v>
      </c>
      <c r="C3" s="75" t="s">
        <v>24</v>
      </c>
      <c r="D3" s="75" t="s">
        <v>25</v>
      </c>
      <c r="E3" s="75" t="s">
        <v>26</v>
      </c>
    </row>
    <row r="4" s="71" customFormat="1" ht="18.75" spans="1:5">
      <c r="A4" s="76" t="s">
        <v>27</v>
      </c>
      <c r="B4" s="76" t="s">
        <v>28</v>
      </c>
      <c r="C4" s="77">
        <v>2421049.94</v>
      </c>
      <c r="D4" s="77">
        <v>2579987.34</v>
      </c>
      <c r="E4" s="77">
        <v>158937.4</v>
      </c>
    </row>
    <row r="5" s="71" customFormat="1" ht="18.75" spans="1:5">
      <c r="A5" s="76"/>
      <c r="B5" s="78" t="s">
        <v>29</v>
      </c>
      <c r="C5" s="77">
        <f t="shared" ref="C5:C9" si="0">C19+C33+C47</f>
        <v>26601.44</v>
      </c>
      <c r="D5" s="77">
        <f t="shared" ref="D5:D9" si="1">D19+D33+D47</f>
        <v>18918.32</v>
      </c>
      <c r="E5" s="77">
        <f t="shared" ref="E5:E9" si="2">E19+E33+E47</f>
        <v>-7683.12</v>
      </c>
    </row>
    <row r="6" s="71" customFormat="1" ht="18.75" spans="1:5">
      <c r="A6" s="76"/>
      <c r="B6" s="79" t="s">
        <v>30</v>
      </c>
      <c r="C6" s="80">
        <f t="shared" si="0"/>
        <v>941803.01</v>
      </c>
      <c r="D6" s="80">
        <f t="shared" si="1"/>
        <v>981675.06</v>
      </c>
      <c r="E6" s="80">
        <f t="shared" si="2"/>
        <v>39872.05</v>
      </c>
    </row>
    <row r="7" s="71" customFormat="1" ht="18.75" spans="1:5">
      <c r="A7" s="76"/>
      <c r="B7" s="81" t="s">
        <v>31</v>
      </c>
      <c r="C7" s="80">
        <f t="shared" si="0"/>
        <v>461302</v>
      </c>
      <c r="D7" s="80">
        <f t="shared" si="1"/>
        <v>460069.62</v>
      </c>
      <c r="E7" s="80">
        <f t="shared" si="2"/>
        <v>-1232.38</v>
      </c>
    </row>
    <row r="8" s="71" customFormat="1" ht="18.75" spans="1:5">
      <c r="A8" s="76"/>
      <c r="B8" s="79" t="s">
        <v>32</v>
      </c>
      <c r="C8" s="80">
        <f t="shared" si="0"/>
        <v>343200.94</v>
      </c>
      <c r="D8" s="80">
        <f t="shared" si="1"/>
        <v>374894.51</v>
      </c>
      <c r="E8" s="80">
        <f t="shared" si="2"/>
        <v>31693.57</v>
      </c>
    </row>
    <row r="9" s="71" customFormat="1" ht="18.75" spans="1:5">
      <c r="A9" s="76"/>
      <c r="B9" s="79" t="s">
        <v>33</v>
      </c>
      <c r="C9" s="80">
        <f t="shared" si="0"/>
        <v>68976.78</v>
      </c>
      <c r="D9" s="80">
        <f t="shared" si="1"/>
        <v>77201.64</v>
      </c>
      <c r="E9" s="80">
        <f t="shared" si="2"/>
        <v>8224.86</v>
      </c>
    </row>
    <row r="10" s="71" customFormat="1" ht="18.75" spans="1:5">
      <c r="A10" s="76"/>
      <c r="B10" s="79" t="s">
        <v>34</v>
      </c>
      <c r="C10" s="80">
        <v>274224.16</v>
      </c>
      <c r="D10" s="80">
        <v>297692.87</v>
      </c>
      <c r="E10" s="80">
        <v>23468.71</v>
      </c>
    </row>
    <row r="11" s="71" customFormat="1" ht="18.75" spans="1:5">
      <c r="A11" s="76"/>
      <c r="B11" s="78" t="s">
        <v>35</v>
      </c>
      <c r="C11" s="77">
        <f t="shared" ref="C11:C13" si="3">C25+C39+C53</f>
        <v>884309.35</v>
      </c>
      <c r="D11" s="77">
        <f t="shared" ref="D11:D13" si="4">D25+D39+D53</f>
        <v>885130.25</v>
      </c>
      <c r="E11" s="77">
        <f t="shared" ref="E11:E13" si="5">E25+E39+E53</f>
        <v>820.899999999953</v>
      </c>
    </row>
    <row r="12" s="71" customFormat="1" ht="18.75" spans="1:5">
      <c r="A12" s="76"/>
      <c r="B12" s="78" t="s">
        <v>36</v>
      </c>
      <c r="C12" s="77">
        <f t="shared" si="3"/>
        <v>54801.47</v>
      </c>
      <c r="D12" s="77">
        <f t="shared" si="4"/>
        <v>54877.15</v>
      </c>
      <c r="E12" s="77">
        <f t="shared" si="5"/>
        <v>75.6799999999985</v>
      </c>
    </row>
    <row r="13" s="71" customFormat="1" ht="18.75" spans="1:5">
      <c r="A13" s="76"/>
      <c r="B13" s="78" t="s">
        <v>37</v>
      </c>
      <c r="C13" s="77">
        <f t="shared" si="3"/>
        <v>113490.56</v>
      </c>
      <c r="D13" s="77">
        <f t="shared" si="4"/>
        <v>96814.51</v>
      </c>
      <c r="E13" s="77">
        <f t="shared" si="5"/>
        <v>-16676.05</v>
      </c>
    </row>
    <row r="14" s="71" customFormat="1" ht="18.75" spans="1:5">
      <c r="A14" s="76"/>
      <c r="B14" s="82" t="s">
        <v>38</v>
      </c>
      <c r="C14" s="80">
        <v>1232633.4</v>
      </c>
      <c r="D14" s="80">
        <v>1268625.64</v>
      </c>
      <c r="E14" s="80">
        <v>35992.24</v>
      </c>
    </row>
    <row r="15" s="71" customFormat="1" ht="18.75" spans="1:5">
      <c r="A15" s="76"/>
      <c r="B15" s="79" t="s">
        <v>39</v>
      </c>
      <c r="C15" s="80">
        <v>1188499.45</v>
      </c>
      <c r="D15" s="80">
        <v>1217718.18</v>
      </c>
      <c r="E15" s="80">
        <v>29218.73</v>
      </c>
    </row>
    <row r="16" s="71" customFormat="1" ht="18.75" spans="1:5">
      <c r="A16" s="76"/>
      <c r="B16" s="79" t="s">
        <v>40</v>
      </c>
      <c r="C16" s="80">
        <v>44133.95</v>
      </c>
      <c r="D16" s="80">
        <v>50907.46</v>
      </c>
      <c r="E16" s="80">
        <v>6773.51</v>
      </c>
    </row>
    <row r="17" s="71" customFormat="1" ht="18.75" spans="1:5">
      <c r="A17" s="76"/>
      <c r="B17" s="76" t="s">
        <v>41</v>
      </c>
      <c r="C17" s="77">
        <v>1188416.54</v>
      </c>
      <c r="D17" s="77">
        <v>1311361.7</v>
      </c>
      <c r="E17" s="77">
        <v>122945.16</v>
      </c>
    </row>
    <row r="18" s="71" customFormat="1" ht="18.75" spans="1:5">
      <c r="A18" s="83" t="s">
        <v>42</v>
      </c>
      <c r="B18" s="83" t="s">
        <v>28</v>
      </c>
      <c r="C18" s="84">
        <v>665863.79</v>
      </c>
      <c r="D18" s="84">
        <v>836089.5</v>
      </c>
      <c r="E18" s="84">
        <v>170225.71</v>
      </c>
    </row>
    <row r="19" s="71" customFormat="1" ht="18.75" spans="1:5">
      <c r="A19" s="83"/>
      <c r="B19" s="78" t="s">
        <v>29</v>
      </c>
      <c r="C19" s="85">
        <v>9949.43</v>
      </c>
      <c r="D19" s="85">
        <v>5364.51</v>
      </c>
      <c r="E19" s="85">
        <f t="shared" ref="E19:E23" si="6">D19-C19</f>
        <v>-4584.92</v>
      </c>
    </row>
    <row r="20" s="71" customFormat="1" ht="18.75" spans="1:5">
      <c r="A20" s="83"/>
      <c r="B20" s="79" t="s">
        <v>30</v>
      </c>
      <c r="C20" s="84">
        <v>583102.55</v>
      </c>
      <c r="D20" s="84">
        <v>610671.28</v>
      </c>
      <c r="E20" s="84">
        <f t="shared" si="6"/>
        <v>27568.73</v>
      </c>
    </row>
    <row r="21" s="71" customFormat="1" ht="18.75" spans="1:5">
      <c r="A21" s="83"/>
      <c r="B21" s="81" t="s">
        <v>31</v>
      </c>
      <c r="C21" s="84">
        <v>427437.15</v>
      </c>
      <c r="D21" s="84">
        <v>426537.27</v>
      </c>
      <c r="E21" s="84">
        <f t="shared" si="6"/>
        <v>-899.880000000005</v>
      </c>
    </row>
    <row r="22" s="71" customFormat="1" ht="18.75" spans="1:5">
      <c r="A22" s="83"/>
      <c r="B22" s="79" t="s">
        <v>32</v>
      </c>
      <c r="C22" s="84">
        <v>56582.31</v>
      </c>
      <c r="D22" s="84">
        <v>86143.53</v>
      </c>
      <c r="E22" s="84">
        <f t="shared" si="6"/>
        <v>29561.22</v>
      </c>
    </row>
    <row r="23" s="71" customFormat="1" ht="18.75" spans="1:5">
      <c r="A23" s="83"/>
      <c r="B23" s="79" t="s">
        <v>33</v>
      </c>
      <c r="C23" s="84">
        <v>32334.36</v>
      </c>
      <c r="D23" s="84">
        <v>37150.17</v>
      </c>
      <c r="E23" s="84">
        <f t="shared" si="6"/>
        <v>4815.81</v>
      </c>
    </row>
    <row r="24" s="71" customFormat="1" ht="18.75" spans="1:5">
      <c r="A24" s="83"/>
      <c r="B24" s="79" t="s">
        <v>34</v>
      </c>
      <c r="C24" s="84">
        <v>24247.95</v>
      </c>
      <c r="D24" s="84">
        <v>48993.36</v>
      </c>
      <c r="E24" s="84">
        <v>24745.41</v>
      </c>
    </row>
    <row r="25" s="71" customFormat="1" ht="18.75" spans="1:5">
      <c r="A25" s="83"/>
      <c r="B25" s="78" t="s">
        <v>35</v>
      </c>
      <c r="C25" s="85">
        <v>1590.19</v>
      </c>
      <c r="D25" s="85">
        <v>1465.64</v>
      </c>
      <c r="E25" s="85">
        <f t="shared" ref="E25:E27" si="7">D25-C25</f>
        <v>-124.55</v>
      </c>
    </row>
    <row r="26" s="71" customFormat="1" ht="18.75" spans="1:5">
      <c r="A26" s="83"/>
      <c r="B26" s="78" t="s">
        <v>36</v>
      </c>
      <c r="C26" s="85">
        <v>84.51</v>
      </c>
      <c r="D26" s="85">
        <v>85.59</v>
      </c>
      <c r="E26" s="85">
        <f t="shared" si="7"/>
        <v>1.08</v>
      </c>
    </row>
    <row r="27" s="71" customFormat="1" ht="18.75" spans="1:5">
      <c r="A27" s="83"/>
      <c r="B27" s="78" t="s">
        <v>37</v>
      </c>
      <c r="C27" s="85">
        <v>7480</v>
      </c>
      <c r="D27" s="85">
        <v>7481</v>
      </c>
      <c r="E27" s="85">
        <f t="shared" si="7"/>
        <v>1</v>
      </c>
    </row>
    <row r="28" s="71" customFormat="1" ht="18.75" spans="1:9">
      <c r="A28" s="83"/>
      <c r="B28" s="82" t="s">
        <v>38</v>
      </c>
      <c r="C28" s="84">
        <v>625090.38</v>
      </c>
      <c r="D28" s="84">
        <v>650451.01</v>
      </c>
      <c r="E28" s="84">
        <v>25360.63</v>
      </c>
      <c r="G28" s="86"/>
      <c r="H28" s="86"/>
      <c r="I28" s="86"/>
    </row>
    <row r="29" s="71" customFormat="1" ht="18.75" spans="1:9">
      <c r="A29" s="83"/>
      <c r="B29" s="79" t="s">
        <v>39</v>
      </c>
      <c r="C29" s="84">
        <v>616937.04</v>
      </c>
      <c r="D29" s="84">
        <v>642040.54</v>
      </c>
      <c r="E29" s="84">
        <v>25103.5</v>
      </c>
      <c r="G29" s="86"/>
      <c r="H29" s="86"/>
      <c r="I29" s="86"/>
    </row>
    <row r="30" s="71" customFormat="1" ht="18.75" spans="1:9">
      <c r="A30" s="83"/>
      <c r="B30" s="79" t="s">
        <v>40</v>
      </c>
      <c r="C30" s="84">
        <v>8153.34</v>
      </c>
      <c r="D30" s="84">
        <v>8410.47</v>
      </c>
      <c r="E30" s="84">
        <v>257.13</v>
      </c>
      <c r="G30" s="86"/>
      <c r="H30" s="86"/>
      <c r="I30" s="86"/>
    </row>
    <row r="31" s="71" customFormat="1" ht="18.75" spans="1:9">
      <c r="A31" s="83"/>
      <c r="B31" s="83" t="s">
        <v>41</v>
      </c>
      <c r="C31" s="84">
        <v>40773.4100000003</v>
      </c>
      <c r="D31" s="84">
        <v>185638.49</v>
      </c>
      <c r="E31" s="84">
        <v>144865.08</v>
      </c>
      <c r="G31" s="86"/>
      <c r="H31" s="86"/>
      <c r="I31" s="86"/>
    </row>
    <row r="32" s="71" customFormat="1" ht="18.75" spans="1:9">
      <c r="A32" s="76" t="s">
        <v>43</v>
      </c>
      <c r="B32" s="76" t="s">
        <v>28</v>
      </c>
      <c r="C32" s="77">
        <v>30487.94</v>
      </c>
      <c r="D32" s="77">
        <v>37320.59</v>
      </c>
      <c r="E32" s="77">
        <v>6832.65</v>
      </c>
      <c r="G32" s="86"/>
      <c r="H32" s="86"/>
      <c r="I32" s="86"/>
    </row>
    <row r="33" s="71" customFormat="1" ht="18.75" spans="1:9">
      <c r="A33" s="76"/>
      <c r="B33" s="78" t="s">
        <v>29</v>
      </c>
      <c r="C33" s="77">
        <v>3487.08</v>
      </c>
      <c r="D33" s="77">
        <v>1773.84</v>
      </c>
      <c r="E33" s="77">
        <f t="shared" ref="E33:E37" si="8">D33-C33</f>
        <v>-1713.24</v>
      </c>
      <c r="G33" s="86"/>
      <c r="H33" s="86"/>
      <c r="I33" s="86"/>
    </row>
    <row r="34" s="71" customFormat="1" ht="18.75" spans="1:9">
      <c r="A34" s="76"/>
      <c r="B34" s="79" t="s">
        <v>30</v>
      </c>
      <c r="C34" s="80">
        <v>25727.08</v>
      </c>
      <c r="D34" s="80">
        <v>32298.11</v>
      </c>
      <c r="E34" s="80">
        <f t="shared" si="8"/>
        <v>6571.03</v>
      </c>
      <c r="G34" s="86"/>
      <c r="H34" s="86"/>
      <c r="I34" s="86"/>
    </row>
    <row r="35" s="71" customFormat="1" ht="18.75" spans="1:9">
      <c r="A35" s="76"/>
      <c r="B35" s="81" t="s">
        <v>31</v>
      </c>
      <c r="C35" s="80">
        <v>17118.07</v>
      </c>
      <c r="D35" s="80">
        <v>16801.8</v>
      </c>
      <c r="E35" s="80">
        <f t="shared" si="8"/>
        <v>-316.27</v>
      </c>
      <c r="G35" s="86"/>
      <c r="H35" s="86"/>
      <c r="I35" s="86"/>
    </row>
    <row r="36" s="71" customFormat="1" ht="18.75" spans="1:9">
      <c r="A36" s="76"/>
      <c r="B36" s="79" t="s">
        <v>32</v>
      </c>
      <c r="C36" s="80">
        <v>2958.31</v>
      </c>
      <c r="D36" s="80">
        <v>4243.75</v>
      </c>
      <c r="E36" s="80">
        <f t="shared" si="8"/>
        <v>1285.44</v>
      </c>
      <c r="G36" s="86"/>
      <c r="H36" s="86"/>
      <c r="I36" s="86"/>
    </row>
    <row r="37" s="71" customFormat="1" ht="18.75" spans="1:9">
      <c r="A37" s="76"/>
      <c r="B37" s="79" t="s">
        <v>33</v>
      </c>
      <c r="C37" s="80">
        <v>2039.57</v>
      </c>
      <c r="D37" s="80">
        <v>2169.03</v>
      </c>
      <c r="E37" s="80">
        <f t="shared" si="8"/>
        <v>129.46</v>
      </c>
      <c r="G37" s="86"/>
      <c r="H37" s="86"/>
      <c r="I37" s="86"/>
    </row>
    <row r="38" s="71" customFormat="1" ht="18.75" spans="1:9">
      <c r="A38" s="76"/>
      <c r="B38" s="79" t="s">
        <v>34</v>
      </c>
      <c r="C38" s="80">
        <v>918.74</v>
      </c>
      <c r="D38" s="80">
        <v>2074.72</v>
      </c>
      <c r="E38" s="80">
        <v>1155.98</v>
      </c>
      <c r="G38" s="86"/>
      <c r="H38" s="86"/>
      <c r="I38" s="86"/>
    </row>
    <row r="39" s="71" customFormat="1" ht="18.75" spans="1:9">
      <c r="A39" s="76"/>
      <c r="B39" s="78" t="s">
        <v>35</v>
      </c>
      <c r="C39" s="77">
        <v>0</v>
      </c>
      <c r="D39" s="77">
        <v>0</v>
      </c>
      <c r="E39" s="77">
        <f t="shared" ref="E39:E41" si="9">D39-C39</f>
        <v>0</v>
      </c>
      <c r="G39" s="86"/>
      <c r="H39" s="86"/>
      <c r="I39" s="86"/>
    </row>
    <row r="40" s="71" customFormat="1" ht="18.75" spans="1:9">
      <c r="A40" s="76"/>
      <c r="B40" s="78" t="s">
        <v>36</v>
      </c>
      <c r="C40" s="77">
        <v>2.71</v>
      </c>
      <c r="D40" s="77">
        <v>2.71</v>
      </c>
      <c r="E40" s="77">
        <f t="shared" si="9"/>
        <v>0</v>
      </c>
      <c r="G40" s="86"/>
      <c r="H40" s="86"/>
      <c r="I40" s="86"/>
    </row>
    <row r="41" s="71" customFormat="1" ht="18.75" spans="1:9">
      <c r="A41" s="76"/>
      <c r="B41" s="78" t="s">
        <v>37</v>
      </c>
      <c r="C41" s="77">
        <v>0</v>
      </c>
      <c r="D41" s="77">
        <v>0</v>
      </c>
      <c r="E41" s="77">
        <f t="shared" si="9"/>
        <v>0</v>
      </c>
      <c r="G41" s="86"/>
      <c r="H41" s="86"/>
      <c r="I41" s="86"/>
    </row>
    <row r="42" s="71" customFormat="1" ht="18.75" spans="1:9">
      <c r="A42" s="76"/>
      <c r="B42" s="82" t="s">
        <v>38</v>
      </c>
      <c r="C42" s="80">
        <v>27592.43</v>
      </c>
      <c r="D42" s="80">
        <v>33580.93</v>
      </c>
      <c r="E42" s="80">
        <v>5988.5</v>
      </c>
      <c r="G42" s="86"/>
      <c r="H42" s="86"/>
      <c r="I42" s="86"/>
    </row>
    <row r="43" s="71" customFormat="1" ht="18.75" spans="1:9">
      <c r="A43" s="76"/>
      <c r="B43" s="79" t="s">
        <v>39</v>
      </c>
      <c r="C43" s="80">
        <v>27592.43</v>
      </c>
      <c r="D43" s="80">
        <v>33580.93</v>
      </c>
      <c r="E43" s="80">
        <v>5988.5</v>
      </c>
      <c r="G43" s="86"/>
      <c r="H43" s="86"/>
      <c r="I43" s="86"/>
    </row>
    <row r="44" s="71" customFormat="1" ht="18.75" spans="1:9">
      <c r="A44" s="76"/>
      <c r="B44" s="79" t="s">
        <v>40</v>
      </c>
      <c r="C44" s="80">
        <v>0</v>
      </c>
      <c r="D44" s="80">
        <v>0</v>
      </c>
      <c r="E44" s="80">
        <v>0</v>
      </c>
      <c r="G44" s="86"/>
      <c r="H44" s="86"/>
      <c r="I44" s="86"/>
    </row>
    <row r="45" s="71" customFormat="1" ht="18.75" spans="1:9">
      <c r="A45" s="76"/>
      <c r="B45" s="76" t="s">
        <v>41</v>
      </c>
      <c r="C45" s="77">
        <v>2895.51</v>
      </c>
      <c r="D45" s="77">
        <v>3739.66</v>
      </c>
      <c r="E45" s="77">
        <v>844.149999999999</v>
      </c>
      <c r="G45" s="86"/>
      <c r="H45" s="86"/>
      <c r="I45" s="86"/>
    </row>
    <row r="46" s="71" customFormat="1" ht="18.75" spans="1:9">
      <c r="A46" s="83" t="s">
        <v>44</v>
      </c>
      <c r="B46" s="83" t="s">
        <v>28</v>
      </c>
      <c r="C46" s="84">
        <v>1724698.21</v>
      </c>
      <c r="D46" s="84">
        <v>1706577.25</v>
      </c>
      <c r="E46" s="84">
        <v>-18120.96</v>
      </c>
      <c r="G46" s="86"/>
      <c r="H46" s="86"/>
      <c r="I46" s="86"/>
    </row>
    <row r="47" s="71" customFormat="1" ht="18.75" spans="1:9">
      <c r="A47" s="83"/>
      <c r="B47" s="78" t="s">
        <v>29</v>
      </c>
      <c r="C47" s="85">
        <v>13164.93</v>
      </c>
      <c r="D47" s="85">
        <v>11779.97</v>
      </c>
      <c r="E47" s="85">
        <f t="shared" ref="E47:E51" si="10">D47-C47</f>
        <v>-1384.96</v>
      </c>
      <c r="G47" s="86"/>
      <c r="H47" s="86"/>
      <c r="I47" s="86"/>
    </row>
    <row r="48" s="71" customFormat="1" ht="18.75" spans="1:9">
      <c r="A48" s="83"/>
      <c r="B48" s="79" t="s">
        <v>30</v>
      </c>
      <c r="C48" s="84">
        <v>332973.38</v>
      </c>
      <c r="D48" s="84">
        <v>338705.67</v>
      </c>
      <c r="E48" s="84">
        <f t="shared" si="10"/>
        <v>5732.28999999998</v>
      </c>
      <c r="G48" s="86"/>
      <c r="H48" s="86"/>
      <c r="I48" s="86"/>
    </row>
    <row r="49" s="71" customFormat="1" ht="18.75" spans="1:9">
      <c r="A49" s="83"/>
      <c r="B49" s="81" t="s">
        <v>31</v>
      </c>
      <c r="C49" s="84">
        <v>16746.78</v>
      </c>
      <c r="D49" s="84">
        <v>16730.55</v>
      </c>
      <c r="E49" s="84">
        <f t="shared" si="10"/>
        <v>-16.2299999999996</v>
      </c>
      <c r="G49" s="86"/>
      <c r="H49" s="86"/>
      <c r="I49" s="86"/>
    </row>
    <row r="50" s="71" customFormat="1" ht="18.75" spans="1:9">
      <c r="A50" s="83"/>
      <c r="B50" s="79" t="s">
        <v>32</v>
      </c>
      <c r="C50" s="84">
        <v>283660.32</v>
      </c>
      <c r="D50" s="84">
        <v>284507.23</v>
      </c>
      <c r="E50" s="84">
        <f t="shared" si="10"/>
        <v>846.909999999974</v>
      </c>
      <c r="G50" s="86"/>
      <c r="H50" s="86"/>
      <c r="I50" s="86"/>
    </row>
    <row r="51" s="71" customFormat="1" ht="18.75" spans="1:9">
      <c r="A51" s="83"/>
      <c r="B51" s="79" t="s">
        <v>33</v>
      </c>
      <c r="C51" s="84">
        <v>34602.85</v>
      </c>
      <c r="D51" s="84">
        <v>37882.44</v>
      </c>
      <c r="E51" s="84">
        <f t="shared" si="10"/>
        <v>3279.59</v>
      </c>
      <c r="G51" s="86"/>
      <c r="H51" s="86"/>
      <c r="I51" s="86"/>
    </row>
    <row r="52" s="71" customFormat="1" ht="18.75" spans="1:9">
      <c r="A52" s="83"/>
      <c r="B52" s="79" t="s">
        <v>34</v>
      </c>
      <c r="C52" s="84">
        <v>249057.47</v>
      </c>
      <c r="D52" s="84">
        <v>246624.79</v>
      </c>
      <c r="E52" s="84">
        <v>-2432.68000000003</v>
      </c>
      <c r="G52" s="86"/>
      <c r="H52" s="86"/>
      <c r="I52" s="86"/>
    </row>
    <row r="53" s="71" customFormat="1" ht="18.75" spans="1:9">
      <c r="A53" s="83"/>
      <c r="B53" s="78" t="s">
        <v>35</v>
      </c>
      <c r="C53" s="85">
        <v>882719.16</v>
      </c>
      <c r="D53" s="85">
        <v>883664.61</v>
      </c>
      <c r="E53" s="85">
        <f t="shared" ref="E53:E55" si="11">D53-C53</f>
        <v>945.449999999953</v>
      </c>
      <c r="G53" s="86"/>
      <c r="H53" s="86"/>
      <c r="I53" s="86"/>
    </row>
    <row r="54" s="71" customFormat="1" ht="18.75" spans="1:9">
      <c r="A54" s="83"/>
      <c r="B54" s="78" t="s">
        <v>36</v>
      </c>
      <c r="C54" s="85">
        <v>54714.25</v>
      </c>
      <c r="D54" s="85">
        <v>54788.85</v>
      </c>
      <c r="E54" s="85">
        <f t="shared" si="11"/>
        <v>74.5999999999985</v>
      </c>
      <c r="G54" s="86"/>
      <c r="H54" s="86"/>
      <c r="I54" s="86"/>
    </row>
    <row r="55" s="71" customFormat="1" ht="18.75" spans="1:9">
      <c r="A55" s="83"/>
      <c r="B55" s="78" t="s">
        <v>37</v>
      </c>
      <c r="C55" s="85">
        <v>106010.56</v>
      </c>
      <c r="D55" s="85">
        <v>89333.51</v>
      </c>
      <c r="E55" s="85">
        <f t="shared" si="11"/>
        <v>-16677.05</v>
      </c>
      <c r="G55" s="86"/>
      <c r="H55" s="86"/>
      <c r="I55" s="86"/>
    </row>
    <row r="56" s="71" customFormat="1" ht="18.75" spans="1:9">
      <c r="A56" s="83"/>
      <c r="B56" s="82" t="s">
        <v>38</v>
      </c>
      <c r="C56" s="84">
        <v>579950.59</v>
      </c>
      <c r="D56" s="84">
        <v>584593.7</v>
      </c>
      <c r="E56" s="84">
        <v>4643.10999999998</v>
      </c>
      <c r="G56" s="86"/>
      <c r="H56" s="86"/>
      <c r="I56" s="86"/>
    </row>
    <row r="57" s="71" customFormat="1" ht="18.75" spans="1:9">
      <c r="A57" s="83"/>
      <c r="B57" s="79" t="s">
        <v>39</v>
      </c>
      <c r="C57" s="84">
        <v>543969.98</v>
      </c>
      <c r="D57" s="84">
        <v>542096.71</v>
      </c>
      <c r="E57" s="84">
        <v>-1873.27000000002</v>
      </c>
      <c r="G57" s="86"/>
      <c r="H57" s="86"/>
      <c r="I57" s="86"/>
    </row>
    <row r="58" s="71" customFormat="1" ht="18.75" spans="1:9">
      <c r="A58" s="83"/>
      <c r="B58" s="79" t="s">
        <v>40</v>
      </c>
      <c r="C58" s="84">
        <v>35980.61</v>
      </c>
      <c r="D58" s="84">
        <v>42496.99</v>
      </c>
      <c r="E58" s="84">
        <v>6516.38</v>
      </c>
      <c r="G58" s="86"/>
      <c r="H58" s="86"/>
      <c r="I58" s="86"/>
    </row>
    <row r="59" s="71" customFormat="1" ht="18.75" spans="1:9">
      <c r="A59" s="83"/>
      <c r="B59" s="83" t="s">
        <v>41</v>
      </c>
      <c r="C59" s="84">
        <v>1144747.62</v>
      </c>
      <c r="D59" s="84">
        <v>1121983.55</v>
      </c>
      <c r="E59" s="84">
        <v>-22764.0700000001</v>
      </c>
      <c r="G59" s="86"/>
      <c r="H59" s="86"/>
      <c r="I59" s="86"/>
    </row>
  </sheetData>
  <mergeCells count="5">
    <mergeCell ref="A1:E1"/>
    <mergeCell ref="A4:A17"/>
    <mergeCell ref="A18:A31"/>
    <mergeCell ref="A32:A45"/>
    <mergeCell ref="A46:A59"/>
  </mergeCells>
  <pageMargins left="0.432638888888889" right="0.432638888888889" top="0.354166666666667" bottom="0.275" header="0.393055555555556" footer="0.5"/>
  <pageSetup paperSize="9" scale="7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AC83"/>
  <sheetViews>
    <sheetView workbookViewId="0">
      <selection activeCell="AE6" sqref="AE6"/>
    </sheetView>
  </sheetViews>
  <sheetFormatPr defaultColWidth="9" defaultRowHeight="13.5"/>
  <cols>
    <col min="1" max="1" width="47.5166666666667" style="46" customWidth="1"/>
    <col min="2" max="2" width="7.10833333333333" style="47" customWidth="1"/>
    <col min="3" max="3" width="21.3916666666667" style="47" customWidth="1"/>
    <col min="4" max="4" width="23.0166666666667" style="47" customWidth="1"/>
    <col min="5" max="5" width="19.85" style="47" customWidth="1"/>
    <col min="6" max="7" width="12.625" style="46" hidden="1" customWidth="1"/>
    <col min="8" max="8" width="9" style="46" hidden="1" customWidth="1"/>
    <col min="9" max="10" width="10.375" style="46" hidden="1" customWidth="1"/>
    <col min="11" max="14" width="9" style="46" hidden="1" customWidth="1"/>
    <col min="15" max="16" width="10.375" style="46" hidden="1" customWidth="1"/>
    <col min="17" max="17" width="9" style="46"/>
    <col min="18" max="18" width="12.625" style="48" hidden="1" customWidth="1"/>
    <col min="19" max="19" width="9" style="48" hidden="1" customWidth="1"/>
    <col min="20" max="24" width="12.625" style="48" hidden="1" customWidth="1"/>
    <col min="25" max="25" width="9" style="46" hidden="1" customWidth="1"/>
    <col min="26" max="26" width="9" style="46"/>
    <col min="27" max="28" width="10.375" style="46" hidden="1" customWidth="1"/>
    <col min="29" max="29" width="9.375" style="46" hidden="1" customWidth="1"/>
    <col min="30" max="16384" width="9" style="46"/>
  </cols>
  <sheetData>
    <row r="1" s="60" customFormat="1" ht="25" customHeight="1" spans="1:24">
      <c r="A1" s="62" t="s">
        <v>45</v>
      </c>
      <c r="B1" s="62"/>
      <c r="C1" s="62"/>
      <c r="D1" s="62"/>
      <c r="E1" s="62"/>
      <c r="R1" s="67"/>
      <c r="S1" s="67"/>
      <c r="T1" s="67"/>
      <c r="U1" s="67"/>
      <c r="V1" s="67"/>
      <c r="W1" s="67"/>
      <c r="X1" s="67"/>
    </row>
    <row r="2" s="61" customFormat="1" spans="2:24">
      <c r="B2" s="63"/>
      <c r="C2" s="63"/>
      <c r="D2" s="63"/>
      <c r="E2" s="64" t="s">
        <v>1</v>
      </c>
      <c r="R2" s="68"/>
      <c r="S2" s="68"/>
      <c r="T2" s="68"/>
      <c r="U2" s="68"/>
      <c r="V2" s="68"/>
      <c r="W2" s="68"/>
      <c r="X2" s="68"/>
    </row>
    <row r="3" s="46" customFormat="1" customHeight="1" spans="1:24">
      <c r="A3" s="51" t="s">
        <v>46</v>
      </c>
      <c r="B3" s="51" t="s">
        <v>47</v>
      </c>
      <c r="C3" s="51" t="s">
        <v>48</v>
      </c>
      <c r="D3" s="51" t="s">
        <v>49</v>
      </c>
      <c r="E3" s="51" t="s">
        <v>50</v>
      </c>
      <c r="R3" s="48"/>
      <c r="S3" s="48"/>
      <c r="T3" s="48"/>
      <c r="U3" s="48"/>
      <c r="V3" s="48"/>
      <c r="W3" s="48"/>
      <c r="X3" s="48"/>
    </row>
    <row r="4" s="46" customFormat="1" customHeight="1" spans="1:24">
      <c r="A4" s="51" t="s">
        <v>23</v>
      </c>
      <c r="B4" s="51"/>
      <c r="C4" s="51">
        <v>1</v>
      </c>
      <c r="D4" s="51">
        <v>2</v>
      </c>
      <c r="E4" s="51">
        <v>3</v>
      </c>
      <c r="R4" s="48"/>
      <c r="S4" s="48"/>
      <c r="T4" s="48"/>
      <c r="U4" s="48"/>
      <c r="V4" s="48"/>
      <c r="W4" s="48"/>
      <c r="X4" s="48"/>
    </row>
    <row r="5" s="46" customFormat="1" customHeight="1" spans="1:24">
      <c r="A5" s="55" t="s">
        <v>51</v>
      </c>
      <c r="B5" s="54">
        <v>1</v>
      </c>
      <c r="C5" s="53">
        <f>C6+C20</f>
        <v>665863.79</v>
      </c>
      <c r="D5" s="53">
        <f>D6+D20</f>
        <v>836089.5</v>
      </c>
      <c r="E5" s="53">
        <f>E6+E20</f>
        <v>170225.71</v>
      </c>
      <c r="F5" s="46">
        <f t="shared" ref="F5:F68" si="0">C5/10000</f>
        <v>66.586379</v>
      </c>
      <c r="G5" s="46">
        <f t="shared" ref="G5:G68" si="1">D5/10000</f>
        <v>83.60895</v>
      </c>
      <c r="I5" s="46">
        <f t="shared" ref="I5:I68" si="2">ROUND(F5,2)</f>
        <v>66.59</v>
      </c>
      <c r="J5" s="46">
        <f t="shared" ref="J5:J68" si="3">ROUND(G5,2)</f>
        <v>83.61</v>
      </c>
      <c r="L5" s="46">
        <v>665863.784132</v>
      </c>
      <c r="M5" s="46">
        <v>836311.49378</v>
      </c>
      <c r="O5" s="46">
        <f t="shared" ref="O5:O68" si="4">ROUND(L5,2)</f>
        <v>665863.78</v>
      </c>
      <c r="P5" s="46">
        <f t="shared" ref="P5:P68" si="5">ROUND(M5,2)</f>
        <v>836311.49</v>
      </c>
      <c r="R5" s="48"/>
      <c r="S5" s="48"/>
      <c r="T5" s="48"/>
      <c r="U5" s="48"/>
      <c r="V5" s="48"/>
      <c r="W5" s="48"/>
      <c r="X5" s="48">
        <f t="shared" ref="X5:X68" si="6">D5-C5</f>
        <v>170225.71</v>
      </c>
    </row>
    <row r="6" s="46" customFormat="1" customHeight="1" spans="1:24">
      <c r="A6" s="55" t="s">
        <v>52</v>
      </c>
      <c r="B6" s="54">
        <v>2</v>
      </c>
      <c r="C6" s="53">
        <f>SUM(C7:C19)</f>
        <v>604651.61</v>
      </c>
      <c r="D6" s="53">
        <f>SUM(D7:D19)</f>
        <v>617510.54</v>
      </c>
      <c r="E6" s="53">
        <f>SUM(E7:E19)</f>
        <v>12858.93</v>
      </c>
      <c r="F6" s="46">
        <f t="shared" si="0"/>
        <v>60.465161</v>
      </c>
      <c r="G6" s="46">
        <f t="shared" si="1"/>
        <v>61.751054</v>
      </c>
      <c r="I6" s="46">
        <f t="shared" si="2"/>
        <v>60.47</v>
      </c>
      <c r="J6" s="46">
        <f t="shared" si="3"/>
        <v>61.75</v>
      </c>
      <c r="L6" s="46">
        <v>604651.594227</v>
      </c>
      <c r="M6" s="46">
        <v>617733.541648</v>
      </c>
      <c r="O6" s="46">
        <f t="shared" si="4"/>
        <v>604651.59</v>
      </c>
      <c r="P6" s="46">
        <f t="shared" si="5"/>
        <v>617733.54</v>
      </c>
      <c r="R6" s="48"/>
      <c r="S6" s="48"/>
      <c r="T6" s="48"/>
      <c r="U6" s="48"/>
      <c r="V6" s="48"/>
      <c r="W6" s="48"/>
      <c r="X6" s="48">
        <f t="shared" si="6"/>
        <v>12858.9300000001</v>
      </c>
    </row>
    <row r="7" s="46" customFormat="1" customHeight="1" spans="1:24">
      <c r="A7" s="52" t="s">
        <v>53</v>
      </c>
      <c r="B7" s="51">
        <v>3</v>
      </c>
      <c r="C7" s="65">
        <v>9949.43</v>
      </c>
      <c r="D7" s="56">
        <v>5364.51</v>
      </c>
      <c r="E7" s="51">
        <v>-4584.92</v>
      </c>
      <c r="F7" s="46">
        <f t="shared" si="0"/>
        <v>0.994943</v>
      </c>
      <c r="G7" s="46">
        <f t="shared" si="1"/>
        <v>0.536451</v>
      </c>
      <c r="I7" s="46">
        <f t="shared" si="2"/>
        <v>0.99</v>
      </c>
      <c r="J7" s="46">
        <f t="shared" si="3"/>
        <v>0.54</v>
      </c>
      <c r="L7" s="46">
        <v>9949.431534</v>
      </c>
      <c r="M7" s="46">
        <v>5364.513183</v>
      </c>
      <c r="O7" s="46">
        <f t="shared" si="4"/>
        <v>9949.43</v>
      </c>
      <c r="P7" s="46">
        <f t="shared" si="5"/>
        <v>5364.51</v>
      </c>
      <c r="R7" s="48"/>
      <c r="S7" s="48"/>
      <c r="T7" s="48"/>
      <c r="U7" s="48"/>
      <c r="V7" s="48"/>
      <c r="W7" s="48"/>
      <c r="X7" s="48">
        <f t="shared" si="6"/>
        <v>-4584.92</v>
      </c>
    </row>
    <row r="8" s="46" customFormat="1" customHeight="1" spans="1:24">
      <c r="A8" s="52" t="s">
        <v>54</v>
      </c>
      <c r="B8" s="51">
        <v>4</v>
      </c>
      <c r="C8" s="65">
        <v>0</v>
      </c>
      <c r="D8" s="56">
        <v>0</v>
      </c>
      <c r="E8" s="51">
        <v>0</v>
      </c>
      <c r="F8" s="46">
        <f t="shared" si="0"/>
        <v>0</v>
      </c>
      <c r="G8" s="46">
        <f t="shared" si="1"/>
        <v>0</v>
      </c>
      <c r="I8" s="46">
        <f t="shared" si="2"/>
        <v>0</v>
      </c>
      <c r="J8" s="46">
        <f t="shared" si="3"/>
        <v>0</v>
      </c>
      <c r="L8" s="46">
        <v>0</v>
      </c>
      <c r="M8" s="46">
        <v>0</v>
      </c>
      <c r="O8" s="46">
        <f t="shared" si="4"/>
        <v>0</v>
      </c>
      <c r="P8" s="46">
        <f t="shared" si="5"/>
        <v>0</v>
      </c>
      <c r="R8" s="48"/>
      <c r="S8" s="48"/>
      <c r="T8" s="48"/>
      <c r="U8" s="48"/>
      <c r="V8" s="48"/>
      <c r="W8" s="48"/>
      <c r="X8" s="48">
        <f t="shared" si="6"/>
        <v>0</v>
      </c>
    </row>
    <row r="9" s="46" customFormat="1" customHeight="1" spans="1:24">
      <c r="A9" s="52" t="s">
        <v>55</v>
      </c>
      <c r="B9" s="51">
        <v>5</v>
      </c>
      <c r="C9" s="65">
        <v>9967.13</v>
      </c>
      <c r="D9" s="56">
        <v>2.85</v>
      </c>
      <c r="E9" s="51">
        <v>-9964.28</v>
      </c>
      <c r="F9" s="46">
        <f t="shared" si="0"/>
        <v>0.996713</v>
      </c>
      <c r="G9" s="46">
        <f t="shared" si="1"/>
        <v>0.000285</v>
      </c>
      <c r="I9" s="46">
        <f t="shared" si="2"/>
        <v>1</v>
      </c>
      <c r="J9" s="46">
        <f t="shared" si="3"/>
        <v>0</v>
      </c>
      <c r="L9" s="46">
        <v>9967.125691</v>
      </c>
      <c r="M9" s="46">
        <v>2.846482</v>
      </c>
      <c r="O9" s="46">
        <f t="shared" si="4"/>
        <v>9967.13</v>
      </c>
      <c r="P9" s="46">
        <f t="shared" si="5"/>
        <v>2.85</v>
      </c>
      <c r="R9" s="48"/>
      <c r="S9" s="48"/>
      <c r="T9" s="48"/>
      <c r="U9" s="48"/>
      <c r="V9" s="48"/>
      <c r="W9" s="48"/>
      <c r="X9" s="48">
        <f t="shared" si="6"/>
        <v>-9964.28</v>
      </c>
    </row>
    <row r="10" s="46" customFormat="1" customHeight="1" spans="1:29">
      <c r="A10" s="55" t="s">
        <v>56</v>
      </c>
      <c r="B10" s="54">
        <v>6</v>
      </c>
      <c r="C10" s="66">
        <v>17.9</v>
      </c>
      <c r="D10" s="53">
        <v>17.9</v>
      </c>
      <c r="E10" s="54">
        <v>0</v>
      </c>
      <c r="F10" s="46">
        <f t="shared" si="0"/>
        <v>0.00179</v>
      </c>
      <c r="G10" s="46">
        <f t="shared" si="1"/>
        <v>0.00179</v>
      </c>
      <c r="I10" s="46">
        <f t="shared" si="2"/>
        <v>0</v>
      </c>
      <c r="J10" s="46">
        <f t="shared" si="3"/>
        <v>0</v>
      </c>
      <c r="L10" s="46">
        <v>17.897757</v>
      </c>
      <c r="M10" s="46">
        <v>17.897757</v>
      </c>
      <c r="O10" s="46">
        <f t="shared" si="4"/>
        <v>17.9</v>
      </c>
      <c r="P10" s="46">
        <f t="shared" si="5"/>
        <v>17.9</v>
      </c>
      <c r="R10" s="48"/>
      <c r="S10" s="48"/>
      <c r="T10" s="48"/>
      <c r="U10" s="48"/>
      <c r="V10" s="48"/>
      <c r="W10" s="48"/>
      <c r="X10" s="48">
        <f t="shared" si="6"/>
        <v>0</v>
      </c>
      <c r="AA10" s="46">
        <f>C10+C11+C12+C13+C14+C15</f>
        <v>583102.55</v>
      </c>
      <c r="AB10" s="46">
        <f>D10+D11+D12+D13+D14+D15</f>
        <v>610671.28</v>
      </c>
      <c r="AC10" s="46">
        <f>E10+E11+E12+E13+E14+E15</f>
        <v>27568.73</v>
      </c>
    </row>
    <row r="11" s="46" customFormat="1" customHeight="1" spans="1:24">
      <c r="A11" s="55" t="s">
        <v>57</v>
      </c>
      <c r="B11" s="54">
        <v>7</v>
      </c>
      <c r="C11" s="66">
        <v>12127.89</v>
      </c>
      <c r="D11" s="53">
        <v>13247.16</v>
      </c>
      <c r="E11" s="54">
        <v>1119.27</v>
      </c>
      <c r="F11" s="46">
        <f t="shared" si="0"/>
        <v>1.212789</v>
      </c>
      <c r="G11" s="46">
        <f t="shared" si="1"/>
        <v>1.324716</v>
      </c>
      <c r="I11" s="46">
        <f t="shared" si="2"/>
        <v>1.21</v>
      </c>
      <c r="J11" s="46">
        <f t="shared" si="3"/>
        <v>1.32</v>
      </c>
      <c r="L11" s="46">
        <v>12127.889565</v>
      </c>
      <c r="M11" s="46">
        <v>13247.159911</v>
      </c>
      <c r="O11" s="46">
        <f t="shared" si="4"/>
        <v>12127.89</v>
      </c>
      <c r="P11" s="46">
        <f t="shared" si="5"/>
        <v>13247.16</v>
      </c>
      <c r="R11" s="48"/>
      <c r="S11" s="48"/>
      <c r="T11" s="48"/>
      <c r="U11" s="48"/>
      <c r="V11" s="48"/>
      <c r="W11" s="48"/>
      <c r="X11" s="48">
        <f t="shared" si="6"/>
        <v>1119.27</v>
      </c>
    </row>
    <row r="12" s="46" customFormat="1" customHeight="1" spans="1:24">
      <c r="A12" s="55" t="s">
        <v>58</v>
      </c>
      <c r="B12" s="54">
        <v>8</v>
      </c>
      <c r="C12" s="66">
        <v>3423.59</v>
      </c>
      <c r="D12" s="53">
        <v>3430.49</v>
      </c>
      <c r="E12" s="54">
        <v>6.9</v>
      </c>
      <c r="F12" s="46">
        <f t="shared" si="0"/>
        <v>0.342359</v>
      </c>
      <c r="G12" s="46">
        <f t="shared" si="1"/>
        <v>0.343049</v>
      </c>
      <c r="I12" s="46">
        <f t="shared" si="2"/>
        <v>0.34</v>
      </c>
      <c r="J12" s="46">
        <f t="shared" si="3"/>
        <v>0.34</v>
      </c>
      <c r="L12" s="46">
        <v>3423.585205</v>
      </c>
      <c r="M12" s="46">
        <v>3430.489479</v>
      </c>
      <c r="O12" s="46">
        <f t="shared" si="4"/>
        <v>3423.59</v>
      </c>
      <c r="P12" s="46">
        <f t="shared" si="5"/>
        <v>3430.49</v>
      </c>
      <c r="R12" s="48"/>
      <c r="S12" s="48"/>
      <c r="T12" s="48"/>
      <c r="U12" s="48"/>
      <c r="V12" s="48"/>
      <c r="W12" s="48"/>
      <c r="X12" s="48">
        <f t="shared" si="6"/>
        <v>6.89999999999964</v>
      </c>
    </row>
    <row r="13" s="46" customFormat="1" customHeight="1" spans="1:24">
      <c r="A13" s="55" t="s">
        <v>59</v>
      </c>
      <c r="B13" s="54">
        <v>9</v>
      </c>
      <c r="C13" s="66">
        <v>0</v>
      </c>
      <c r="D13" s="53">
        <v>0</v>
      </c>
      <c r="E13" s="54">
        <v>0</v>
      </c>
      <c r="F13" s="46">
        <f t="shared" si="0"/>
        <v>0</v>
      </c>
      <c r="G13" s="46">
        <f t="shared" si="1"/>
        <v>0</v>
      </c>
      <c r="I13" s="46">
        <f t="shared" si="2"/>
        <v>0</v>
      </c>
      <c r="J13" s="46">
        <f t="shared" si="3"/>
        <v>0</v>
      </c>
      <c r="L13" s="46">
        <v>0</v>
      </c>
      <c r="M13" s="46">
        <v>0</v>
      </c>
      <c r="O13" s="46">
        <f t="shared" si="4"/>
        <v>0</v>
      </c>
      <c r="P13" s="46">
        <f t="shared" si="5"/>
        <v>0</v>
      </c>
      <c r="R13" s="48"/>
      <c r="S13" s="48"/>
      <c r="T13" s="48"/>
      <c r="U13" s="48"/>
      <c r="V13" s="48"/>
      <c r="W13" s="48"/>
      <c r="X13" s="48">
        <f t="shared" si="6"/>
        <v>0</v>
      </c>
    </row>
    <row r="14" s="46" customFormat="1" customHeight="1" spans="1:24">
      <c r="A14" s="55" t="s">
        <v>60</v>
      </c>
      <c r="B14" s="54">
        <v>10</v>
      </c>
      <c r="C14" s="66">
        <v>0</v>
      </c>
      <c r="D14" s="53">
        <v>0</v>
      </c>
      <c r="E14" s="54">
        <v>0</v>
      </c>
      <c r="F14" s="46">
        <f t="shared" si="0"/>
        <v>0</v>
      </c>
      <c r="G14" s="46">
        <f t="shared" si="1"/>
        <v>0</v>
      </c>
      <c r="I14" s="46">
        <f t="shared" si="2"/>
        <v>0</v>
      </c>
      <c r="J14" s="46">
        <f t="shared" si="3"/>
        <v>0</v>
      </c>
      <c r="L14" s="46">
        <v>0</v>
      </c>
      <c r="M14" s="46">
        <v>0</v>
      </c>
      <c r="O14" s="46">
        <f t="shared" si="4"/>
        <v>0</v>
      </c>
      <c r="P14" s="46">
        <f t="shared" si="5"/>
        <v>0</v>
      </c>
      <c r="R14" s="48"/>
      <c r="S14" s="48"/>
      <c r="T14" s="48"/>
      <c r="U14" s="48"/>
      <c r="V14" s="48"/>
      <c r="W14" s="48"/>
      <c r="X14" s="48">
        <f t="shared" si="6"/>
        <v>0</v>
      </c>
    </row>
    <row r="15" s="46" customFormat="1" customHeight="1" spans="1:24">
      <c r="A15" s="55" t="s">
        <v>61</v>
      </c>
      <c r="B15" s="54">
        <v>11</v>
      </c>
      <c r="C15" s="66">
        <v>567533.17</v>
      </c>
      <c r="D15" s="53">
        <v>593975.73</v>
      </c>
      <c r="E15" s="54">
        <v>26442.56</v>
      </c>
      <c r="F15" s="46">
        <f t="shared" si="0"/>
        <v>56.753317</v>
      </c>
      <c r="G15" s="46">
        <f t="shared" si="1"/>
        <v>59.397573</v>
      </c>
      <c r="I15" s="46">
        <f t="shared" si="2"/>
        <v>56.75</v>
      </c>
      <c r="J15" s="46">
        <f t="shared" si="3"/>
        <v>59.4</v>
      </c>
      <c r="L15" s="46">
        <v>567533.169452</v>
      </c>
      <c r="M15" s="46">
        <v>594198.738755</v>
      </c>
      <c r="O15" s="46">
        <f t="shared" si="4"/>
        <v>567533.17</v>
      </c>
      <c r="P15" s="46">
        <f t="shared" si="5"/>
        <v>594198.74</v>
      </c>
      <c r="R15" s="48"/>
      <c r="S15" s="48"/>
      <c r="T15" s="48"/>
      <c r="U15" s="48"/>
      <c r="V15" s="48"/>
      <c r="W15" s="48"/>
      <c r="X15" s="48">
        <f t="shared" si="6"/>
        <v>26442.5599999999</v>
      </c>
    </row>
    <row r="16" s="46" customFormat="1" customHeight="1" spans="1:24">
      <c r="A16" s="52" t="s">
        <v>62</v>
      </c>
      <c r="B16" s="51">
        <v>12</v>
      </c>
      <c r="C16" s="65">
        <v>1590.19</v>
      </c>
      <c r="D16" s="56">
        <v>1465.64</v>
      </c>
      <c r="E16" s="51">
        <v>-124.55</v>
      </c>
      <c r="F16" s="46">
        <f t="shared" si="0"/>
        <v>0.159019</v>
      </c>
      <c r="G16" s="46">
        <f t="shared" si="1"/>
        <v>0.146564</v>
      </c>
      <c r="I16" s="46">
        <f t="shared" si="2"/>
        <v>0.16</v>
      </c>
      <c r="J16" s="46">
        <f t="shared" si="3"/>
        <v>0.15</v>
      </c>
      <c r="L16" s="46">
        <v>1590.185123</v>
      </c>
      <c r="M16" s="46">
        <v>1465.637681</v>
      </c>
      <c r="O16" s="46">
        <f t="shared" si="4"/>
        <v>1590.19</v>
      </c>
      <c r="P16" s="46">
        <f t="shared" si="5"/>
        <v>1465.64</v>
      </c>
      <c r="R16" s="48"/>
      <c r="S16" s="48"/>
      <c r="T16" s="69"/>
      <c r="U16" s="69"/>
      <c r="V16" s="69"/>
      <c r="W16" s="48"/>
      <c r="X16" s="48">
        <f t="shared" si="6"/>
        <v>-124.55</v>
      </c>
    </row>
    <row r="17" s="46" customFormat="1" customHeight="1" spans="1:24">
      <c r="A17" s="52" t="s">
        <v>63</v>
      </c>
      <c r="B17" s="51">
        <v>13</v>
      </c>
      <c r="C17" s="65">
        <v>42.31</v>
      </c>
      <c r="D17" s="56">
        <v>6.26</v>
      </c>
      <c r="E17" s="51">
        <v>-36.05</v>
      </c>
      <c r="F17" s="46">
        <f t="shared" si="0"/>
        <v>0.004231</v>
      </c>
      <c r="G17" s="46">
        <f t="shared" si="1"/>
        <v>0.000626</v>
      </c>
      <c r="I17" s="46">
        <f t="shared" si="2"/>
        <v>0</v>
      </c>
      <c r="J17" s="46">
        <f t="shared" si="3"/>
        <v>0</v>
      </c>
      <c r="L17" s="46">
        <v>42.3099</v>
      </c>
      <c r="M17" s="46">
        <v>6.2584</v>
      </c>
      <c r="O17" s="46">
        <f t="shared" si="4"/>
        <v>42.31</v>
      </c>
      <c r="P17" s="46">
        <f t="shared" si="5"/>
        <v>6.26</v>
      </c>
      <c r="R17" s="48"/>
      <c r="S17" s="48"/>
      <c r="T17" s="70"/>
      <c r="U17" s="70"/>
      <c r="V17" s="70"/>
      <c r="W17" s="48"/>
      <c r="X17" s="48">
        <f t="shared" si="6"/>
        <v>-36.05</v>
      </c>
    </row>
    <row r="18" s="46" customFormat="1" customHeight="1" spans="1:24">
      <c r="A18" s="52" t="s">
        <v>64</v>
      </c>
      <c r="B18" s="51">
        <v>14</v>
      </c>
      <c r="C18" s="65">
        <v>0</v>
      </c>
      <c r="D18" s="56">
        <v>0</v>
      </c>
      <c r="E18" s="51">
        <v>0</v>
      </c>
      <c r="F18" s="46">
        <f t="shared" si="0"/>
        <v>0</v>
      </c>
      <c r="G18" s="46">
        <f t="shared" si="1"/>
        <v>0</v>
      </c>
      <c r="I18" s="46">
        <f t="shared" si="2"/>
        <v>0</v>
      </c>
      <c r="J18" s="46">
        <f t="shared" si="3"/>
        <v>0</v>
      </c>
      <c r="L18" s="46">
        <v>0</v>
      </c>
      <c r="M18" s="46">
        <v>0</v>
      </c>
      <c r="O18" s="46">
        <f t="shared" si="4"/>
        <v>0</v>
      </c>
      <c r="P18" s="46">
        <f t="shared" si="5"/>
        <v>0</v>
      </c>
      <c r="R18" s="48"/>
      <c r="S18" s="48"/>
      <c r="T18" s="69"/>
      <c r="U18" s="69"/>
      <c r="V18" s="69"/>
      <c r="W18" s="48"/>
      <c r="X18" s="48">
        <f t="shared" si="6"/>
        <v>0</v>
      </c>
    </row>
    <row r="19" s="46" customFormat="1" customHeight="1" spans="1:24">
      <c r="A19" s="52" t="s">
        <v>65</v>
      </c>
      <c r="B19" s="51">
        <v>15</v>
      </c>
      <c r="C19" s="65">
        <v>0</v>
      </c>
      <c r="D19" s="56">
        <v>0</v>
      </c>
      <c r="E19" s="51">
        <v>0</v>
      </c>
      <c r="F19" s="46">
        <f t="shared" si="0"/>
        <v>0</v>
      </c>
      <c r="G19" s="46">
        <f t="shared" si="1"/>
        <v>0</v>
      </c>
      <c r="I19" s="46">
        <f t="shared" si="2"/>
        <v>0</v>
      </c>
      <c r="J19" s="46">
        <f t="shared" si="3"/>
        <v>0</v>
      </c>
      <c r="L19" s="46">
        <v>0</v>
      </c>
      <c r="M19" s="46">
        <v>0</v>
      </c>
      <c r="O19" s="46">
        <f t="shared" si="4"/>
        <v>0</v>
      </c>
      <c r="P19" s="46">
        <f t="shared" si="5"/>
        <v>0</v>
      </c>
      <c r="R19" s="48"/>
      <c r="S19" s="48"/>
      <c r="T19" s="48"/>
      <c r="U19" s="48"/>
      <c r="V19" s="48"/>
      <c r="W19" s="48"/>
      <c r="X19" s="48">
        <f t="shared" si="6"/>
        <v>0</v>
      </c>
    </row>
    <row r="20" s="46" customFormat="1" customHeight="1" spans="1:24">
      <c r="A20" s="55" t="s">
        <v>66</v>
      </c>
      <c r="B20" s="54">
        <v>16</v>
      </c>
      <c r="C20" s="53">
        <f>C21+C22+C25+C26+C27+C30+C31+C34+C36+C35+C37+C38+C39+C40+C41+C42+C43+C45+C46</f>
        <v>61212.18</v>
      </c>
      <c r="D20" s="53">
        <f>D21+D22+D25+D26+D27+D30+D31+D34+D36+D35+D37+D38+D39+D40+D41+D42+D43+D45+D46</f>
        <v>218578.96</v>
      </c>
      <c r="E20" s="53">
        <f>E21+E22+E25+E26+E27+E30+E31+E34+E36+E35+E37+E38+E39+E40+E41+E42+E43+E45+E46</f>
        <v>157366.78</v>
      </c>
      <c r="F20" s="46">
        <f t="shared" si="0"/>
        <v>6.121218</v>
      </c>
      <c r="G20" s="46">
        <f t="shared" si="1"/>
        <v>21.857896</v>
      </c>
      <c r="I20" s="46">
        <f t="shared" si="2"/>
        <v>6.12</v>
      </c>
      <c r="J20" s="46">
        <f t="shared" si="3"/>
        <v>21.86</v>
      </c>
      <c r="L20" s="46">
        <v>61212.189905</v>
      </c>
      <c r="M20" s="46">
        <v>218577.952132</v>
      </c>
      <c r="O20" s="46">
        <f t="shared" si="4"/>
        <v>61212.19</v>
      </c>
      <c r="P20" s="46">
        <f t="shared" si="5"/>
        <v>218577.95</v>
      </c>
      <c r="R20" s="48"/>
      <c r="S20" s="48"/>
      <c r="T20" s="48">
        <v>8153.34</v>
      </c>
      <c r="U20" s="48">
        <v>8410.47</v>
      </c>
      <c r="V20" s="48">
        <v>257.13</v>
      </c>
      <c r="W20" s="48"/>
      <c r="X20" s="48">
        <f t="shared" si="6"/>
        <v>157366.78</v>
      </c>
    </row>
    <row r="21" s="46" customFormat="1" customHeight="1" spans="1:24">
      <c r="A21" s="52" t="s">
        <v>67</v>
      </c>
      <c r="B21" s="51">
        <v>17</v>
      </c>
      <c r="C21" s="56">
        <v>7480</v>
      </c>
      <c r="D21" s="56">
        <v>7481</v>
      </c>
      <c r="E21" s="56">
        <v>1</v>
      </c>
      <c r="F21" s="46">
        <f t="shared" si="0"/>
        <v>0.748</v>
      </c>
      <c r="G21" s="46">
        <f t="shared" si="1"/>
        <v>0.7481</v>
      </c>
      <c r="I21" s="46">
        <f t="shared" si="2"/>
        <v>0.75</v>
      </c>
      <c r="J21" s="46">
        <f t="shared" si="3"/>
        <v>0.75</v>
      </c>
      <c r="L21" s="46">
        <v>7480</v>
      </c>
      <c r="M21" s="46">
        <v>7480</v>
      </c>
      <c r="O21" s="46">
        <f t="shared" si="4"/>
        <v>7480</v>
      </c>
      <c r="P21" s="46">
        <f t="shared" si="5"/>
        <v>7480</v>
      </c>
      <c r="R21" s="48"/>
      <c r="S21" s="48"/>
      <c r="T21" s="69">
        <v>40773.41</v>
      </c>
      <c r="U21" s="69">
        <v>185860.49</v>
      </c>
      <c r="V21" s="69">
        <v>145087.08</v>
      </c>
      <c r="W21" s="48"/>
      <c r="X21" s="48">
        <f t="shared" si="6"/>
        <v>1</v>
      </c>
    </row>
    <row r="22" s="46" customFormat="1" customHeight="1" spans="1:24">
      <c r="A22" s="52" t="s">
        <v>68</v>
      </c>
      <c r="B22" s="51">
        <v>18</v>
      </c>
      <c r="C22" s="56">
        <v>0</v>
      </c>
      <c r="D22" s="56">
        <v>0</v>
      </c>
      <c r="E22" s="51">
        <v>0</v>
      </c>
      <c r="F22" s="46">
        <f t="shared" si="0"/>
        <v>0</v>
      </c>
      <c r="G22" s="46">
        <f t="shared" si="1"/>
        <v>0</v>
      </c>
      <c r="I22" s="46">
        <f t="shared" si="2"/>
        <v>0</v>
      </c>
      <c r="J22" s="46">
        <f t="shared" si="3"/>
        <v>0</v>
      </c>
      <c r="L22" s="46">
        <v>0</v>
      </c>
      <c r="M22" s="46">
        <v>0</v>
      </c>
      <c r="O22" s="46">
        <f t="shared" si="4"/>
        <v>0</v>
      </c>
      <c r="P22" s="46">
        <f t="shared" si="5"/>
        <v>0</v>
      </c>
      <c r="R22" s="48"/>
      <c r="S22" s="48"/>
      <c r="T22" s="48"/>
      <c r="U22" s="48"/>
      <c r="V22" s="48"/>
      <c r="W22" s="48"/>
      <c r="X22" s="48">
        <f t="shared" si="6"/>
        <v>0</v>
      </c>
    </row>
    <row r="23" s="46" customFormat="1" customHeight="1" spans="1:24">
      <c r="A23" s="55" t="s">
        <v>69</v>
      </c>
      <c r="B23" s="54">
        <v>19</v>
      </c>
      <c r="C23" s="53">
        <v>56582.31</v>
      </c>
      <c r="D23" s="53">
        <v>86143.53</v>
      </c>
      <c r="E23" s="54">
        <v>29561.22</v>
      </c>
      <c r="F23" s="46">
        <f t="shared" si="0"/>
        <v>5.658231</v>
      </c>
      <c r="G23" s="46">
        <f t="shared" si="1"/>
        <v>8.614353</v>
      </c>
      <c r="I23" s="46">
        <f t="shared" si="2"/>
        <v>5.66</v>
      </c>
      <c r="J23" s="46">
        <f t="shared" si="3"/>
        <v>8.61</v>
      </c>
      <c r="L23" s="46">
        <v>56582.310227</v>
      </c>
      <c r="M23" s="46">
        <v>86143.525125</v>
      </c>
      <c r="O23" s="46">
        <f t="shared" si="4"/>
        <v>56582.31</v>
      </c>
      <c r="P23" s="46">
        <f t="shared" si="5"/>
        <v>86143.53</v>
      </c>
      <c r="R23" s="48"/>
      <c r="S23" s="48"/>
      <c r="T23" s="48"/>
      <c r="U23" s="48"/>
      <c r="V23" s="48"/>
      <c r="W23" s="48"/>
      <c r="X23" s="48">
        <f t="shared" si="6"/>
        <v>29561.22</v>
      </c>
    </row>
    <row r="24" s="46" customFormat="1" customHeight="1" spans="1:24">
      <c r="A24" s="55" t="s">
        <v>70</v>
      </c>
      <c r="B24" s="54">
        <v>20</v>
      </c>
      <c r="C24" s="53">
        <v>32334.36</v>
      </c>
      <c r="D24" s="53">
        <v>37150.17</v>
      </c>
      <c r="E24" s="54">
        <v>4815.81</v>
      </c>
      <c r="F24" s="46">
        <f t="shared" si="0"/>
        <v>3.233436</v>
      </c>
      <c r="G24" s="46">
        <f t="shared" si="1"/>
        <v>3.715017</v>
      </c>
      <c r="I24" s="46">
        <f t="shared" si="2"/>
        <v>3.23</v>
      </c>
      <c r="J24" s="46">
        <f t="shared" si="3"/>
        <v>3.72</v>
      </c>
      <c r="L24" s="46">
        <v>32334.357337</v>
      </c>
      <c r="M24" s="46">
        <v>37150.166719</v>
      </c>
      <c r="O24" s="46">
        <f t="shared" si="4"/>
        <v>32334.36</v>
      </c>
      <c r="P24" s="46">
        <f t="shared" si="5"/>
        <v>37150.17</v>
      </c>
      <c r="R24" s="48"/>
      <c r="S24" s="48"/>
      <c r="T24" s="48"/>
      <c r="U24" s="48"/>
      <c r="V24" s="48"/>
      <c r="W24" s="48"/>
      <c r="X24" s="48">
        <f t="shared" si="6"/>
        <v>4815.81</v>
      </c>
    </row>
    <row r="25" s="46" customFormat="1" customHeight="1" spans="1:24">
      <c r="A25" s="55" t="s">
        <v>71</v>
      </c>
      <c r="B25" s="54">
        <v>21</v>
      </c>
      <c r="C25" s="53">
        <f>C23-C24</f>
        <v>24247.95</v>
      </c>
      <c r="D25" s="53">
        <f>D23-D24</f>
        <v>48993.36</v>
      </c>
      <c r="E25" s="53">
        <v>24745.41</v>
      </c>
      <c r="F25" s="46">
        <f t="shared" si="0"/>
        <v>2.424795</v>
      </c>
      <c r="G25" s="46">
        <f t="shared" si="1"/>
        <v>4.899336</v>
      </c>
      <c r="I25" s="46">
        <f t="shared" si="2"/>
        <v>2.42</v>
      </c>
      <c r="J25" s="46">
        <f t="shared" si="3"/>
        <v>4.9</v>
      </c>
      <c r="L25" s="46">
        <v>24247.95289</v>
      </c>
      <c r="M25" s="46">
        <v>48993.358406</v>
      </c>
      <c r="O25" s="46">
        <f t="shared" si="4"/>
        <v>24247.95</v>
      </c>
      <c r="P25" s="46">
        <f t="shared" si="5"/>
        <v>48993.36</v>
      </c>
      <c r="R25" s="48"/>
      <c r="S25" s="48"/>
      <c r="T25" s="48"/>
      <c r="U25" s="48"/>
      <c r="V25" s="48"/>
      <c r="W25" s="48"/>
      <c r="X25" s="48">
        <f t="shared" si="6"/>
        <v>24745.41</v>
      </c>
    </row>
    <row r="26" s="46" customFormat="1" customHeight="1" spans="1:24">
      <c r="A26" s="52" t="s">
        <v>72</v>
      </c>
      <c r="B26" s="51">
        <v>22</v>
      </c>
      <c r="C26" s="56">
        <v>0</v>
      </c>
      <c r="D26" s="56">
        <v>0</v>
      </c>
      <c r="E26" s="51">
        <v>0</v>
      </c>
      <c r="F26" s="46">
        <f t="shared" si="0"/>
        <v>0</v>
      </c>
      <c r="G26" s="46">
        <f t="shared" si="1"/>
        <v>0</v>
      </c>
      <c r="I26" s="46">
        <f t="shared" si="2"/>
        <v>0</v>
      </c>
      <c r="J26" s="46">
        <f t="shared" si="3"/>
        <v>0</v>
      </c>
      <c r="L26" s="46">
        <v>0</v>
      </c>
      <c r="M26" s="46">
        <v>0</v>
      </c>
      <c r="O26" s="46">
        <f t="shared" si="4"/>
        <v>0</v>
      </c>
      <c r="P26" s="46">
        <f t="shared" si="5"/>
        <v>0</v>
      </c>
      <c r="R26" s="48"/>
      <c r="S26" s="48"/>
      <c r="T26" s="48"/>
      <c r="U26" s="48"/>
      <c r="V26" s="48"/>
      <c r="W26" s="48"/>
      <c r="X26" s="48">
        <f t="shared" si="6"/>
        <v>0</v>
      </c>
    </row>
    <row r="27" s="46" customFormat="1" customHeight="1" spans="1:24">
      <c r="A27" s="52" t="s">
        <v>73</v>
      </c>
      <c r="B27" s="51">
        <v>23</v>
      </c>
      <c r="C27" s="56">
        <v>29302.47</v>
      </c>
      <c r="D27" s="56">
        <v>31233.5</v>
      </c>
      <c r="E27" s="51">
        <v>1931.03</v>
      </c>
      <c r="F27" s="46">
        <f t="shared" si="0"/>
        <v>2.930247</v>
      </c>
      <c r="G27" s="46">
        <f t="shared" si="1"/>
        <v>3.12335</v>
      </c>
      <c r="I27" s="46">
        <f t="shared" si="2"/>
        <v>2.93</v>
      </c>
      <c r="J27" s="46">
        <f t="shared" si="3"/>
        <v>3.12</v>
      </c>
      <c r="L27" s="46">
        <v>29302.472816</v>
      </c>
      <c r="M27" s="46">
        <v>31233.495027</v>
      </c>
      <c r="O27" s="46">
        <f t="shared" si="4"/>
        <v>29302.47</v>
      </c>
      <c r="P27" s="46">
        <f t="shared" si="5"/>
        <v>31233.5</v>
      </c>
      <c r="R27" s="48"/>
      <c r="S27" s="48"/>
      <c r="T27" s="48"/>
      <c r="U27" s="48"/>
      <c r="V27" s="48"/>
      <c r="W27" s="48"/>
      <c r="X27" s="48">
        <f t="shared" si="6"/>
        <v>1931.03</v>
      </c>
    </row>
    <row r="28" s="46" customFormat="1" customHeight="1" spans="1:24">
      <c r="A28" s="55" t="s">
        <v>74</v>
      </c>
      <c r="B28" s="54">
        <v>24</v>
      </c>
      <c r="C28" s="53">
        <v>96.83</v>
      </c>
      <c r="D28" s="53">
        <v>103.3</v>
      </c>
      <c r="E28" s="54">
        <v>6.47</v>
      </c>
      <c r="F28" s="46">
        <f t="shared" si="0"/>
        <v>0.009683</v>
      </c>
      <c r="G28" s="46">
        <f t="shared" si="1"/>
        <v>0.01033</v>
      </c>
      <c r="I28" s="46">
        <f t="shared" si="2"/>
        <v>0.01</v>
      </c>
      <c r="J28" s="46">
        <f t="shared" si="3"/>
        <v>0.01</v>
      </c>
      <c r="L28" s="46">
        <v>96.831001</v>
      </c>
      <c r="M28" s="46">
        <v>103.300901</v>
      </c>
      <c r="O28" s="46">
        <f t="shared" si="4"/>
        <v>96.83</v>
      </c>
      <c r="P28" s="46">
        <f t="shared" si="5"/>
        <v>103.3</v>
      </c>
      <c r="R28" s="48"/>
      <c r="S28" s="48"/>
      <c r="T28" s="48"/>
      <c r="U28" s="48"/>
      <c r="V28" s="48"/>
      <c r="W28" s="48"/>
      <c r="X28" s="48">
        <f t="shared" si="6"/>
        <v>6.47</v>
      </c>
    </row>
    <row r="29" s="46" customFormat="1" customHeight="1" spans="1:24">
      <c r="A29" s="55" t="s">
        <v>75</v>
      </c>
      <c r="B29" s="54">
        <v>25</v>
      </c>
      <c r="C29" s="53">
        <v>12.32</v>
      </c>
      <c r="D29" s="53">
        <v>17.71</v>
      </c>
      <c r="E29" s="54">
        <v>5.39</v>
      </c>
      <c r="F29" s="46">
        <f t="shared" si="0"/>
        <v>0.001232</v>
      </c>
      <c r="G29" s="46">
        <f t="shared" si="1"/>
        <v>0.001771</v>
      </c>
      <c r="I29" s="46">
        <f t="shared" si="2"/>
        <v>0</v>
      </c>
      <c r="J29" s="46">
        <f t="shared" si="3"/>
        <v>0</v>
      </c>
      <c r="L29" s="46">
        <v>12.318855</v>
      </c>
      <c r="M29" s="46">
        <v>17.711592</v>
      </c>
      <c r="O29" s="46">
        <f t="shared" si="4"/>
        <v>12.32</v>
      </c>
      <c r="P29" s="46">
        <f t="shared" si="5"/>
        <v>17.71</v>
      </c>
      <c r="R29" s="48"/>
      <c r="S29" s="48"/>
      <c r="T29" s="48"/>
      <c r="U29" s="48"/>
      <c r="V29" s="48"/>
      <c r="W29" s="48"/>
      <c r="X29" s="48">
        <f t="shared" si="6"/>
        <v>5.39</v>
      </c>
    </row>
    <row r="30" s="46" customFormat="1" customHeight="1" spans="1:24">
      <c r="A30" s="55" t="s">
        <v>76</v>
      </c>
      <c r="B30" s="54">
        <v>26</v>
      </c>
      <c r="C30" s="53">
        <f>C28-C29</f>
        <v>84.51</v>
      </c>
      <c r="D30" s="53">
        <f>D28-D29</f>
        <v>85.59</v>
      </c>
      <c r="E30" s="53">
        <f>E28-E29</f>
        <v>1.08</v>
      </c>
      <c r="F30" s="46">
        <f t="shared" si="0"/>
        <v>0.008451</v>
      </c>
      <c r="G30" s="46">
        <f t="shared" si="1"/>
        <v>0.008559</v>
      </c>
      <c r="I30" s="46">
        <f t="shared" si="2"/>
        <v>0.01</v>
      </c>
      <c r="J30" s="46">
        <f t="shared" si="3"/>
        <v>0.01</v>
      </c>
      <c r="L30" s="46">
        <v>84.512146</v>
      </c>
      <c r="M30" s="46">
        <v>85.589309</v>
      </c>
      <c r="O30" s="46">
        <f t="shared" si="4"/>
        <v>84.51</v>
      </c>
      <c r="P30" s="46">
        <f t="shared" si="5"/>
        <v>85.59</v>
      </c>
      <c r="R30" s="48"/>
      <c r="S30" s="48"/>
      <c r="T30" s="48"/>
      <c r="U30" s="48"/>
      <c r="V30" s="48"/>
      <c r="W30" s="48"/>
      <c r="X30" s="48">
        <f t="shared" si="6"/>
        <v>1.08</v>
      </c>
    </row>
    <row r="31" s="46" customFormat="1" customHeight="1" spans="1:24">
      <c r="A31" s="52" t="s">
        <v>77</v>
      </c>
      <c r="B31" s="51">
        <v>27</v>
      </c>
      <c r="C31" s="56">
        <v>0</v>
      </c>
      <c r="D31" s="56">
        <v>0</v>
      </c>
      <c r="E31" s="51">
        <v>0</v>
      </c>
      <c r="F31" s="46">
        <f t="shared" si="0"/>
        <v>0</v>
      </c>
      <c r="G31" s="46">
        <f t="shared" si="1"/>
        <v>0</v>
      </c>
      <c r="I31" s="46">
        <f t="shared" si="2"/>
        <v>0</v>
      </c>
      <c r="J31" s="46">
        <f t="shared" si="3"/>
        <v>0</v>
      </c>
      <c r="L31" s="46">
        <v>0</v>
      </c>
      <c r="M31" s="46">
        <v>0</v>
      </c>
      <c r="O31" s="46">
        <f t="shared" si="4"/>
        <v>0</v>
      </c>
      <c r="P31" s="46">
        <f t="shared" si="5"/>
        <v>0</v>
      </c>
      <c r="R31" s="48"/>
      <c r="S31" s="48"/>
      <c r="T31" s="48"/>
      <c r="U31" s="48"/>
      <c r="V31" s="48"/>
      <c r="W31" s="48"/>
      <c r="X31" s="48">
        <f t="shared" si="6"/>
        <v>0</v>
      </c>
    </row>
    <row r="32" s="46" customFormat="1" customHeight="1" spans="1:24">
      <c r="A32" s="55" t="s">
        <v>78</v>
      </c>
      <c r="B32" s="54">
        <v>28</v>
      </c>
      <c r="C32" s="53">
        <v>0</v>
      </c>
      <c r="D32" s="53">
        <v>130328.69</v>
      </c>
      <c r="E32" s="54">
        <v>130328.69</v>
      </c>
      <c r="F32" s="46">
        <f t="shared" si="0"/>
        <v>0</v>
      </c>
      <c r="G32" s="46">
        <f t="shared" si="1"/>
        <v>13.032869</v>
      </c>
      <c r="I32" s="46">
        <f t="shared" si="2"/>
        <v>0</v>
      </c>
      <c r="J32" s="46">
        <f t="shared" si="3"/>
        <v>13.03</v>
      </c>
      <c r="L32" s="46">
        <v>0</v>
      </c>
      <c r="M32" s="46">
        <v>130328.692085</v>
      </c>
      <c r="O32" s="46">
        <f t="shared" si="4"/>
        <v>0</v>
      </c>
      <c r="P32" s="46">
        <f t="shared" si="5"/>
        <v>130328.69</v>
      </c>
      <c r="R32" s="48"/>
      <c r="S32" s="48"/>
      <c r="T32" s="48"/>
      <c r="U32" s="48"/>
      <c r="V32" s="48"/>
      <c r="W32" s="48"/>
      <c r="X32" s="48">
        <f t="shared" si="6"/>
        <v>130328.69</v>
      </c>
    </row>
    <row r="33" s="46" customFormat="1" customHeight="1" spans="1:24">
      <c r="A33" s="55" t="s">
        <v>79</v>
      </c>
      <c r="B33" s="54">
        <v>29</v>
      </c>
      <c r="C33" s="53">
        <v>0</v>
      </c>
      <c r="D33" s="53">
        <v>0</v>
      </c>
      <c r="E33" s="54">
        <v>0</v>
      </c>
      <c r="F33" s="46">
        <f t="shared" si="0"/>
        <v>0</v>
      </c>
      <c r="G33" s="46">
        <f t="shared" si="1"/>
        <v>0</v>
      </c>
      <c r="I33" s="46">
        <f t="shared" si="2"/>
        <v>0</v>
      </c>
      <c r="J33" s="46">
        <f t="shared" si="3"/>
        <v>0</v>
      </c>
      <c r="L33" s="46">
        <v>0</v>
      </c>
      <c r="M33" s="46">
        <v>0</v>
      </c>
      <c r="O33" s="46">
        <f t="shared" si="4"/>
        <v>0</v>
      </c>
      <c r="P33" s="46">
        <f t="shared" si="5"/>
        <v>0</v>
      </c>
      <c r="R33" s="48"/>
      <c r="S33" s="48"/>
      <c r="T33" s="48"/>
      <c r="U33" s="48"/>
      <c r="V33" s="48"/>
      <c r="W33" s="48"/>
      <c r="X33" s="48">
        <f t="shared" si="6"/>
        <v>0</v>
      </c>
    </row>
    <row r="34" s="46" customFormat="1" customHeight="1" spans="1:24">
      <c r="A34" s="55" t="s">
        <v>80</v>
      </c>
      <c r="B34" s="54">
        <v>30</v>
      </c>
      <c r="C34" s="53">
        <f>C32-C33</f>
        <v>0</v>
      </c>
      <c r="D34" s="53">
        <f>D32-D33</f>
        <v>130328.69</v>
      </c>
      <c r="E34" s="53">
        <f>E32-E33</f>
        <v>130328.69</v>
      </c>
      <c r="F34" s="46">
        <f t="shared" si="0"/>
        <v>0</v>
      </c>
      <c r="G34" s="46">
        <f t="shared" si="1"/>
        <v>13.032869</v>
      </c>
      <c r="I34" s="46">
        <f t="shared" si="2"/>
        <v>0</v>
      </c>
      <c r="J34" s="46">
        <f t="shared" si="3"/>
        <v>13.03</v>
      </c>
      <c r="L34" s="46">
        <v>0</v>
      </c>
      <c r="M34" s="46">
        <v>130328.692085</v>
      </c>
      <c r="O34" s="46">
        <f t="shared" si="4"/>
        <v>0</v>
      </c>
      <c r="P34" s="46">
        <f t="shared" si="5"/>
        <v>130328.69</v>
      </c>
      <c r="R34" s="48"/>
      <c r="S34" s="48"/>
      <c r="T34" s="48"/>
      <c r="U34" s="48"/>
      <c r="V34" s="48"/>
      <c r="W34" s="48"/>
      <c r="X34" s="48">
        <f t="shared" si="6"/>
        <v>130328.69</v>
      </c>
    </row>
    <row r="35" s="46" customFormat="1" customHeight="1" spans="1:24">
      <c r="A35" s="52" t="s">
        <v>81</v>
      </c>
      <c r="B35" s="51">
        <v>31</v>
      </c>
      <c r="C35" s="56">
        <v>0</v>
      </c>
      <c r="D35" s="56">
        <v>0</v>
      </c>
      <c r="E35" s="51">
        <v>0</v>
      </c>
      <c r="F35" s="46">
        <f t="shared" si="0"/>
        <v>0</v>
      </c>
      <c r="G35" s="46">
        <f t="shared" si="1"/>
        <v>0</v>
      </c>
      <c r="I35" s="46">
        <f t="shared" si="2"/>
        <v>0</v>
      </c>
      <c r="J35" s="46">
        <f t="shared" si="3"/>
        <v>0</v>
      </c>
      <c r="L35" s="46">
        <v>0</v>
      </c>
      <c r="M35" s="46">
        <v>0</v>
      </c>
      <c r="O35" s="46">
        <f t="shared" si="4"/>
        <v>0</v>
      </c>
      <c r="P35" s="46">
        <f t="shared" si="5"/>
        <v>0</v>
      </c>
      <c r="R35" s="48"/>
      <c r="S35" s="48"/>
      <c r="T35" s="48"/>
      <c r="U35" s="48"/>
      <c r="V35" s="48"/>
      <c r="W35" s="48"/>
      <c r="X35" s="48">
        <f t="shared" si="6"/>
        <v>0</v>
      </c>
    </row>
    <row r="36" s="46" customFormat="1" customHeight="1" spans="1:24">
      <c r="A36" s="52" t="s">
        <v>82</v>
      </c>
      <c r="B36" s="51">
        <v>32</v>
      </c>
      <c r="C36" s="56">
        <v>0</v>
      </c>
      <c r="D36" s="56">
        <v>0</v>
      </c>
      <c r="E36" s="51">
        <v>0</v>
      </c>
      <c r="F36" s="46">
        <f t="shared" si="0"/>
        <v>0</v>
      </c>
      <c r="G36" s="46">
        <f t="shared" si="1"/>
        <v>0</v>
      </c>
      <c r="I36" s="46">
        <f t="shared" si="2"/>
        <v>0</v>
      </c>
      <c r="J36" s="46">
        <f t="shared" si="3"/>
        <v>0</v>
      </c>
      <c r="L36" s="46">
        <v>0</v>
      </c>
      <c r="M36" s="46">
        <v>0</v>
      </c>
      <c r="O36" s="46">
        <f t="shared" si="4"/>
        <v>0</v>
      </c>
      <c r="P36" s="46">
        <f t="shared" si="5"/>
        <v>0</v>
      </c>
      <c r="R36" s="48"/>
      <c r="S36" s="48"/>
      <c r="T36" s="48"/>
      <c r="U36" s="48"/>
      <c r="V36" s="48"/>
      <c r="W36" s="48"/>
      <c r="X36" s="48">
        <f t="shared" si="6"/>
        <v>0</v>
      </c>
    </row>
    <row r="37" s="46" customFormat="1" customHeight="1" spans="1:24">
      <c r="A37" s="52" t="s">
        <v>83</v>
      </c>
      <c r="B37" s="51">
        <v>33</v>
      </c>
      <c r="C37" s="56">
        <v>0</v>
      </c>
      <c r="D37" s="56">
        <v>0</v>
      </c>
      <c r="E37" s="51">
        <v>0</v>
      </c>
      <c r="F37" s="46">
        <f t="shared" si="0"/>
        <v>0</v>
      </c>
      <c r="G37" s="46">
        <f t="shared" si="1"/>
        <v>0</v>
      </c>
      <c r="I37" s="46">
        <f t="shared" si="2"/>
        <v>0</v>
      </c>
      <c r="J37" s="46">
        <f t="shared" si="3"/>
        <v>0</v>
      </c>
      <c r="L37" s="46">
        <v>0</v>
      </c>
      <c r="M37" s="46">
        <v>0</v>
      </c>
      <c r="O37" s="46">
        <f t="shared" si="4"/>
        <v>0</v>
      </c>
      <c r="P37" s="46">
        <f t="shared" si="5"/>
        <v>0</v>
      </c>
      <c r="R37" s="48"/>
      <c r="S37" s="48"/>
      <c r="T37" s="48"/>
      <c r="U37" s="48"/>
      <c r="V37" s="48"/>
      <c r="W37" s="48"/>
      <c r="X37" s="48">
        <f t="shared" si="6"/>
        <v>0</v>
      </c>
    </row>
    <row r="38" s="46" customFormat="1" customHeight="1" spans="1:24">
      <c r="A38" s="52" t="s">
        <v>84</v>
      </c>
      <c r="B38" s="51">
        <v>34</v>
      </c>
      <c r="C38" s="56">
        <v>0</v>
      </c>
      <c r="D38" s="56">
        <v>0</v>
      </c>
      <c r="E38" s="51">
        <v>0</v>
      </c>
      <c r="F38" s="46">
        <f t="shared" si="0"/>
        <v>0</v>
      </c>
      <c r="G38" s="46">
        <f t="shared" si="1"/>
        <v>0</v>
      </c>
      <c r="I38" s="46">
        <f t="shared" si="2"/>
        <v>0</v>
      </c>
      <c r="J38" s="46">
        <f t="shared" si="3"/>
        <v>0</v>
      </c>
      <c r="L38" s="46">
        <v>0</v>
      </c>
      <c r="M38" s="46">
        <v>0</v>
      </c>
      <c r="O38" s="46">
        <f t="shared" si="4"/>
        <v>0</v>
      </c>
      <c r="P38" s="46">
        <f t="shared" si="5"/>
        <v>0</v>
      </c>
      <c r="R38" s="48"/>
      <c r="S38" s="48"/>
      <c r="T38" s="48"/>
      <c r="U38" s="48"/>
      <c r="V38" s="48"/>
      <c r="W38" s="48"/>
      <c r="X38" s="48">
        <f t="shared" si="6"/>
        <v>0</v>
      </c>
    </row>
    <row r="39" s="46" customFormat="1" customHeight="1" spans="1:24">
      <c r="A39" s="52" t="s">
        <v>85</v>
      </c>
      <c r="B39" s="51">
        <v>35</v>
      </c>
      <c r="C39" s="56">
        <v>0</v>
      </c>
      <c r="D39" s="56">
        <v>0</v>
      </c>
      <c r="E39" s="51">
        <v>0</v>
      </c>
      <c r="F39" s="46">
        <f t="shared" si="0"/>
        <v>0</v>
      </c>
      <c r="G39" s="46">
        <f t="shared" si="1"/>
        <v>0</v>
      </c>
      <c r="I39" s="46">
        <f t="shared" si="2"/>
        <v>0</v>
      </c>
      <c r="J39" s="46">
        <f t="shared" si="3"/>
        <v>0</v>
      </c>
      <c r="L39" s="46">
        <v>0</v>
      </c>
      <c r="M39" s="46">
        <v>0</v>
      </c>
      <c r="O39" s="46">
        <f t="shared" si="4"/>
        <v>0</v>
      </c>
      <c r="P39" s="46">
        <f t="shared" si="5"/>
        <v>0</v>
      </c>
      <c r="R39" s="48"/>
      <c r="S39" s="48"/>
      <c r="T39" s="48"/>
      <c r="U39" s="48"/>
      <c r="V39" s="48"/>
      <c r="W39" s="48"/>
      <c r="X39" s="48">
        <f t="shared" si="6"/>
        <v>0</v>
      </c>
    </row>
    <row r="40" s="46" customFormat="1" customHeight="1" spans="1:24">
      <c r="A40" s="52" t="s">
        <v>86</v>
      </c>
      <c r="B40" s="51">
        <v>36</v>
      </c>
      <c r="C40" s="56">
        <v>0</v>
      </c>
      <c r="D40" s="56">
        <v>0</v>
      </c>
      <c r="E40" s="51">
        <v>0</v>
      </c>
      <c r="F40" s="46">
        <f t="shared" si="0"/>
        <v>0</v>
      </c>
      <c r="G40" s="46">
        <f t="shared" si="1"/>
        <v>0</v>
      </c>
      <c r="I40" s="46">
        <f t="shared" si="2"/>
        <v>0</v>
      </c>
      <c r="J40" s="46">
        <f t="shared" si="3"/>
        <v>0</v>
      </c>
      <c r="L40" s="46">
        <v>0</v>
      </c>
      <c r="M40" s="46">
        <v>0</v>
      </c>
      <c r="O40" s="46">
        <f t="shared" si="4"/>
        <v>0</v>
      </c>
      <c r="P40" s="46">
        <f t="shared" si="5"/>
        <v>0</v>
      </c>
      <c r="R40" s="48"/>
      <c r="S40" s="48"/>
      <c r="T40" s="48"/>
      <c r="U40" s="48"/>
      <c r="V40" s="48"/>
      <c r="W40" s="48"/>
      <c r="X40" s="48">
        <f t="shared" si="6"/>
        <v>0</v>
      </c>
    </row>
    <row r="41" s="46" customFormat="1" customHeight="1" spans="1:24">
      <c r="A41" s="52" t="s">
        <v>87</v>
      </c>
      <c r="B41" s="51">
        <v>37</v>
      </c>
      <c r="C41" s="56">
        <v>0</v>
      </c>
      <c r="D41" s="56">
        <v>0</v>
      </c>
      <c r="E41" s="51">
        <v>0</v>
      </c>
      <c r="F41" s="46">
        <f t="shared" si="0"/>
        <v>0</v>
      </c>
      <c r="G41" s="46">
        <f t="shared" si="1"/>
        <v>0</v>
      </c>
      <c r="I41" s="46">
        <f t="shared" si="2"/>
        <v>0</v>
      </c>
      <c r="J41" s="46">
        <f t="shared" si="3"/>
        <v>0</v>
      </c>
      <c r="L41" s="46">
        <v>0</v>
      </c>
      <c r="M41" s="46">
        <v>0</v>
      </c>
      <c r="O41" s="46">
        <f t="shared" si="4"/>
        <v>0</v>
      </c>
      <c r="P41" s="46">
        <f t="shared" si="5"/>
        <v>0</v>
      </c>
      <c r="R41" s="48"/>
      <c r="S41" s="48"/>
      <c r="T41" s="48"/>
      <c r="U41" s="48"/>
      <c r="V41" s="48"/>
      <c r="W41" s="48"/>
      <c r="X41" s="48">
        <f t="shared" si="6"/>
        <v>0</v>
      </c>
    </row>
    <row r="42" s="46" customFormat="1" customHeight="1" spans="1:24">
      <c r="A42" s="52" t="s">
        <v>88</v>
      </c>
      <c r="B42" s="51">
        <v>38</v>
      </c>
      <c r="C42" s="56">
        <v>0</v>
      </c>
      <c r="D42" s="56">
        <v>0</v>
      </c>
      <c r="E42" s="51">
        <v>0</v>
      </c>
      <c r="F42" s="46">
        <f t="shared" si="0"/>
        <v>0</v>
      </c>
      <c r="G42" s="46">
        <f t="shared" si="1"/>
        <v>0</v>
      </c>
      <c r="I42" s="46">
        <f t="shared" si="2"/>
        <v>0</v>
      </c>
      <c r="J42" s="46">
        <f t="shared" si="3"/>
        <v>0</v>
      </c>
      <c r="L42" s="46">
        <v>0</v>
      </c>
      <c r="M42" s="46">
        <v>0</v>
      </c>
      <c r="O42" s="46">
        <f t="shared" si="4"/>
        <v>0</v>
      </c>
      <c r="P42" s="46">
        <f t="shared" si="5"/>
        <v>0</v>
      </c>
      <c r="R42" s="48"/>
      <c r="S42" s="48"/>
      <c r="T42" s="48"/>
      <c r="U42" s="48"/>
      <c r="V42" s="48"/>
      <c r="W42" s="48"/>
      <c r="X42" s="48">
        <f t="shared" si="6"/>
        <v>0</v>
      </c>
    </row>
    <row r="43" s="46" customFormat="1" customHeight="1" spans="1:24">
      <c r="A43" s="52" t="s">
        <v>89</v>
      </c>
      <c r="B43" s="51">
        <v>39</v>
      </c>
      <c r="C43" s="56">
        <v>0</v>
      </c>
      <c r="D43" s="56">
        <v>358.35</v>
      </c>
      <c r="E43" s="51">
        <v>358.35</v>
      </c>
      <c r="F43" s="46">
        <f t="shared" si="0"/>
        <v>0</v>
      </c>
      <c r="G43" s="46">
        <f t="shared" si="1"/>
        <v>0.035835</v>
      </c>
      <c r="I43" s="46">
        <f t="shared" si="2"/>
        <v>0</v>
      </c>
      <c r="J43" s="46">
        <f t="shared" si="3"/>
        <v>0.04</v>
      </c>
      <c r="L43" s="46">
        <v>0</v>
      </c>
      <c r="M43" s="46">
        <v>358.349982</v>
      </c>
      <c r="O43" s="46">
        <f t="shared" si="4"/>
        <v>0</v>
      </c>
      <c r="P43" s="46">
        <f t="shared" si="5"/>
        <v>358.35</v>
      </c>
      <c r="R43" s="48"/>
      <c r="S43" s="48"/>
      <c r="T43" s="48"/>
      <c r="U43" s="48"/>
      <c r="V43" s="48"/>
      <c r="W43" s="48"/>
      <c r="X43" s="48">
        <f t="shared" si="6"/>
        <v>358.35</v>
      </c>
    </row>
    <row r="44" s="46" customFormat="1" customHeight="1" spans="1:24">
      <c r="A44" s="52" t="s">
        <v>90</v>
      </c>
      <c r="B44" s="51">
        <v>40</v>
      </c>
      <c r="C44" s="57" t="s">
        <v>91</v>
      </c>
      <c r="D44" s="57" t="s">
        <v>91</v>
      </c>
      <c r="E44" s="57" t="s">
        <v>91</v>
      </c>
      <c r="F44" s="46" t="e">
        <f t="shared" si="0"/>
        <v>#VALUE!</v>
      </c>
      <c r="G44" s="46" t="e">
        <f t="shared" si="1"/>
        <v>#VALUE!</v>
      </c>
      <c r="I44" s="46" t="e">
        <f t="shared" si="2"/>
        <v>#VALUE!</v>
      </c>
      <c r="J44" s="46" t="e">
        <f t="shared" si="3"/>
        <v>#VALUE!</v>
      </c>
      <c r="L44" s="46" t="e">
        <v>#VALUE!</v>
      </c>
      <c r="M44" s="46" t="e">
        <v>#VALUE!</v>
      </c>
      <c r="O44" s="46" t="e">
        <f t="shared" si="4"/>
        <v>#VALUE!</v>
      </c>
      <c r="P44" s="46" t="e">
        <f t="shared" si="5"/>
        <v>#VALUE!</v>
      </c>
      <c r="R44" s="48"/>
      <c r="S44" s="48"/>
      <c r="T44" s="48"/>
      <c r="U44" s="48"/>
      <c r="V44" s="48"/>
      <c r="W44" s="48"/>
      <c r="X44" s="48" t="e">
        <f t="shared" si="6"/>
        <v>#VALUE!</v>
      </c>
    </row>
    <row r="45" s="46" customFormat="1" customHeight="1" spans="1:24">
      <c r="A45" s="52" t="s">
        <v>92</v>
      </c>
      <c r="B45" s="51">
        <v>41</v>
      </c>
      <c r="C45" s="56">
        <v>97.25</v>
      </c>
      <c r="D45" s="56">
        <v>98.47</v>
      </c>
      <c r="E45" s="51">
        <v>1.22</v>
      </c>
      <c r="F45" s="46">
        <f t="shared" si="0"/>
        <v>0.009725</v>
      </c>
      <c r="G45" s="46">
        <f t="shared" si="1"/>
        <v>0.009847</v>
      </c>
      <c r="I45" s="46">
        <f t="shared" si="2"/>
        <v>0.01</v>
      </c>
      <c r="J45" s="46">
        <f t="shared" si="3"/>
        <v>0.01</v>
      </c>
      <c r="L45" s="46">
        <v>97.252053</v>
      </c>
      <c r="M45" s="46">
        <v>98.467323</v>
      </c>
      <c r="O45" s="46">
        <f t="shared" si="4"/>
        <v>97.25</v>
      </c>
      <c r="P45" s="46">
        <f t="shared" si="5"/>
        <v>98.47</v>
      </c>
      <c r="R45" s="48"/>
      <c r="S45" s="48"/>
      <c r="T45" s="48"/>
      <c r="U45" s="48"/>
      <c r="V45" s="48"/>
      <c r="W45" s="48"/>
      <c r="X45" s="48">
        <f t="shared" si="6"/>
        <v>1.22</v>
      </c>
    </row>
    <row r="46" s="46" customFormat="1" customHeight="1" spans="1:24">
      <c r="A46" s="52" t="s">
        <v>93</v>
      </c>
      <c r="B46" s="51">
        <v>42</v>
      </c>
      <c r="C46" s="56">
        <v>0</v>
      </c>
      <c r="D46" s="56">
        <v>0</v>
      </c>
      <c r="E46" s="51">
        <v>0</v>
      </c>
      <c r="F46" s="46">
        <f t="shared" si="0"/>
        <v>0</v>
      </c>
      <c r="G46" s="46">
        <f t="shared" si="1"/>
        <v>0</v>
      </c>
      <c r="I46" s="46">
        <f t="shared" si="2"/>
        <v>0</v>
      </c>
      <c r="J46" s="46">
        <f t="shared" si="3"/>
        <v>0</v>
      </c>
      <c r="L46" s="46">
        <v>0</v>
      </c>
      <c r="M46" s="46">
        <v>0</v>
      </c>
      <c r="O46" s="46">
        <f t="shared" si="4"/>
        <v>0</v>
      </c>
      <c r="P46" s="46">
        <f t="shared" si="5"/>
        <v>0</v>
      </c>
      <c r="R46" s="48"/>
      <c r="S46" s="48"/>
      <c r="T46" s="48"/>
      <c r="U46" s="48"/>
      <c r="V46" s="48"/>
      <c r="W46" s="48"/>
      <c r="X46" s="48">
        <f t="shared" si="6"/>
        <v>0</v>
      </c>
    </row>
    <row r="47" s="46" customFormat="1" customHeight="1" spans="1:24">
      <c r="A47" s="55" t="s">
        <v>94</v>
      </c>
      <c r="B47" s="54">
        <v>43</v>
      </c>
      <c r="C47" s="53">
        <f>C48+C63</f>
        <v>625090.38</v>
      </c>
      <c r="D47" s="53">
        <f>D48+D63</f>
        <v>650451.01</v>
      </c>
      <c r="E47" s="53">
        <f>E48+E63</f>
        <v>25360.63</v>
      </c>
      <c r="F47" s="46">
        <f t="shared" si="0"/>
        <v>62.509038</v>
      </c>
      <c r="G47" s="46">
        <f t="shared" si="1"/>
        <v>65.045101</v>
      </c>
      <c r="I47" s="46">
        <f t="shared" si="2"/>
        <v>62.51</v>
      </c>
      <c r="J47" s="46">
        <f t="shared" si="3"/>
        <v>65.05</v>
      </c>
      <c r="L47" s="46">
        <v>625090.375564</v>
      </c>
      <c r="M47" s="46">
        <v>650451.005642</v>
      </c>
      <c r="O47" s="46">
        <f t="shared" si="4"/>
        <v>625090.38</v>
      </c>
      <c r="P47" s="46">
        <f t="shared" si="5"/>
        <v>650451.01</v>
      </c>
      <c r="R47" s="48"/>
      <c r="S47" s="48"/>
      <c r="T47" s="48"/>
      <c r="U47" s="48"/>
      <c r="V47" s="48"/>
      <c r="W47" s="48"/>
      <c r="X47" s="48">
        <f t="shared" si="6"/>
        <v>25360.63</v>
      </c>
    </row>
    <row r="48" s="46" customFormat="1" customHeight="1" spans="1:24">
      <c r="A48" s="55" t="s">
        <v>95</v>
      </c>
      <c r="B48" s="54">
        <v>44</v>
      </c>
      <c r="C48" s="53">
        <f>SUM(C49:C62)</f>
        <v>616937.04</v>
      </c>
      <c r="D48" s="53">
        <f>SUM(D49:D62)</f>
        <v>642040.54</v>
      </c>
      <c r="E48" s="53">
        <f>SUM(E49:E62)</f>
        <v>25103.5</v>
      </c>
      <c r="F48" s="46">
        <f t="shared" si="0"/>
        <v>61.693704</v>
      </c>
      <c r="G48" s="46">
        <f t="shared" si="1"/>
        <v>64.204054</v>
      </c>
      <c r="I48" s="46">
        <f t="shared" si="2"/>
        <v>61.69</v>
      </c>
      <c r="J48" s="46">
        <f t="shared" si="3"/>
        <v>64.2</v>
      </c>
      <c r="L48" s="46">
        <v>616937.034474</v>
      </c>
      <c r="M48" s="46">
        <v>642040.532228</v>
      </c>
      <c r="O48" s="46">
        <f t="shared" si="4"/>
        <v>616937.03</v>
      </c>
      <c r="P48" s="46">
        <f t="shared" si="5"/>
        <v>642040.53</v>
      </c>
      <c r="R48" s="48"/>
      <c r="S48" s="48"/>
      <c r="T48" s="48"/>
      <c r="U48" s="48"/>
      <c r="V48" s="48"/>
      <c r="W48" s="48"/>
      <c r="X48" s="48">
        <f t="shared" si="6"/>
        <v>25103.5</v>
      </c>
    </row>
    <row r="49" s="46" customFormat="1" customHeight="1" spans="1:24">
      <c r="A49" s="52" t="s">
        <v>96</v>
      </c>
      <c r="B49" s="51">
        <v>45</v>
      </c>
      <c r="C49" s="56">
        <v>1500</v>
      </c>
      <c r="D49" s="56">
        <v>9.5</v>
      </c>
      <c r="E49" s="51">
        <v>-1490.5</v>
      </c>
      <c r="F49" s="46">
        <f t="shared" si="0"/>
        <v>0.15</v>
      </c>
      <c r="G49" s="46">
        <f t="shared" si="1"/>
        <v>0.00095</v>
      </c>
      <c r="I49" s="46">
        <f t="shared" si="2"/>
        <v>0.15</v>
      </c>
      <c r="J49" s="46">
        <f t="shared" si="3"/>
        <v>0</v>
      </c>
      <c r="L49" s="46">
        <v>1500</v>
      </c>
      <c r="M49" s="46">
        <v>9.5</v>
      </c>
      <c r="O49" s="46">
        <f t="shared" si="4"/>
        <v>1500</v>
      </c>
      <c r="P49" s="46">
        <f t="shared" si="5"/>
        <v>9.5</v>
      </c>
      <c r="R49" s="48"/>
      <c r="S49" s="48"/>
      <c r="T49" s="48"/>
      <c r="U49" s="48"/>
      <c r="V49" s="48"/>
      <c r="W49" s="48"/>
      <c r="X49" s="48">
        <f t="shared" si="6"/>
        <v>-1490.5</v>
      </c>
    </row>
    <row r="50" s="46" customFormat="1" customHeight="1" spans="1:24">
      <c r="A50" s="52" t="s">
        <v>97</v>
      </c>
      <c r="B50" s="51">
        <v>46</v>
      </c>
      <c r="C50" s="56">
        <v>0</v>
      </c>
      <c r="D50" s="56">
        <v>0</v>
      </c>
      <c r="E50" s="51">
        <v>0</v>
      </c>
      <c r="F50" s="46">
        <f t="shared" si="0"/>
        <v>0</v>
      </c>
      <c r="G50" s="46">
        <f t="shared" si="1"/>
        <v>0</v>
      </c>
      <c r="I50" s="46">
        <f t="shared" si="2"/>
        <v>0</v>
      </c>
      <c r="J50" s="46">
        <f t="shared" si="3"/>
        <v>0</v>
      </c>
      <c r="L50" s="46">
        <v>0</v>
      </c>
      <c r="M50" s="46">
        <v>0</v>
      </c>
      <c r="O50" s="46">
        <f t="shared" si="4"/>
        <v>0</v>
      </c>
      <c r="P50" s="46">
        <f t="shared" si="5"/>
        <v>0</v>
      </c>
      <c r="R50" s="48"/>
      <c r="S50" s="48"/>
      <c r="T50" s="48"/>
      <c r="U50" s="48"/>
      <c r="V50" s="48"/>
      <c r="W50" s="48"/>
      <c r="X50" s="48">
        <f t="shared" si="6"/>
        <v>0</v>
      </c>
    </row>
    <row r="51" s="46" customFormat="1" customHeight="1" spans="1:24">
      <c r="A51" s="52" t="s">
        <v>98</v>
      </c>
      <c r="B51" s="51">
        <v>47</v>
      </c>
      <c r="C51" s="56">
        <v>119.94</v>
      </c>
      <c r="D51" s="56">
        <v>119.17</v>
      </c>
      <c r="E51" s="51">
        <v>-0.77</v>
      </c>
      <c r="F51" s="46">
        <f t="shared" si="0"/>
        <v>0.011994</v>
      </c>
      <c r="G51" s="46">
        <f t="shared" si="1"/>
        <v>0.011917</v>
      </c>
      <c r="I51" s="46">
        <f t="shared" si="2"/>
        <v>0.01</v>
      </c>
      <c r="J51" s="46">
        <f t="shared" si="3"/>
        <v>0.01</v>
      </c>
      <c r="L51" s="46">
        <v>119.93811</v>
      </c>
      <c r="M51" s="46">
        <v>119.169354</v>
      </c>
      <c r="O51" s="46">
        <f t="shared" si="4"/>
        <v>119.94</v>
      </c>
      <c r="P51" s="46">
        <f t="shared" si="5"/>
        <v>119.17</v>
      </c>
      <c r="R51" s="48"/>
      <c r="S51" s="48"/>
      <c r="T51" s="48"/>
      <c r="U51" s="48"/>
      <c r="V51" s="48"/>
      <c r="W51" s="48"/>
      <c r="X51" s="48">
        <f t="shared" si="6"/>
        <v>-0.769999999999996</v>
      </c>
    </row>
    <row r="52" s="46" customFormat="1" customHeight="1" spans="1:24">
      <c r="A52" s="52" t="s">
        <v>99</v>
      </c>
      <c r="B52" s="51">
        <v>48</v>
      </c>
      <c r="C52" s="56">
        <v>22.8</v>
      </c>
      <c r="D52" s="56">
        <v>31.78</v>
      </c>
      <c r="E52" s="51">
        <v>8.98</v>
      </c>
      <c r="F52" s="46">
        <f t="shared" si="0"/>
        <v>0.00228</v>
      </c>
      <c r="G52" s="46">
        <f t="shared" si="1"/>
        <v>0.003178</v>
      </c>
      <c r="I52" s="46">
        <f t="shared" si="2"/>
        <v>0</v>
      </c>
      <c r="J52" s="46">
        <f t="shared" si="3"/>
        <v>0</v>
      </c>
      <c r="L52" s="46">
        <v>22.8</v>
      </c>
      <c r="M52" s="46">
        <v>31.778</v>
      </c>
      <c r="O52" s="46">
        <f t="shared" si="4"/>
        <v>22.8</v>
      </c>
      <c r="P52" s="46">
        <f t="shared" si="5"/>
        <v>31.78</v>
      </c>
      <c r="R52" s="48"/>
      <c r="S52" s="48"/>
      <c r="T52" s="48"/>
      <c r="U52" s="48"/>
      <c r="V52" s="48"/>
      <c r="W52" s="48"/>
      <c r="X52" s="48">
        <f t="shared" si="6"/>
        <v>8.98</v>
      </c>
    </row>
    <row r="53" s="46" customFormat="1" customHeight="1" spans="1:24">
      <c r="A53" s="52" t="s">
        <v>100</v>
      </c>
      <c r="B53" s="51">
        <v>49</v>
      </c>
      <c r="C53" s="56">
        <v>392.47</v>
      </c>
      <c r="D53" s="56">
        <v>472.51</v>
      </c>
      <c r="E53" s="51">
        <v>80.04</v>
      </c>
      <c r="F53" s="46">
        <f t="shared" si="0"/>
        <v>0.039247</v>
      </c>
      <c r="G53" s="46">
        <f t="shared" si="1"/>
        <v>0.047251</v>
      </c>
      <c r="I53" s="46">
        <f t="shared" si="2"/>
        <v>0.04</v>
      </c>
      <c r="J53" s="46">
        <f t="shared" si="3"/>
        <v>0.05</v>
      </c>
      <c r="L53" s="46">
        <v>392.468317</v>
      </c>
      <c r="M53" s="46">
        <v>472.50605</v>
      </c>
      <c r="O53" s="46">
        <f t="shared" si="4"/>
        <v>392.47</v>
      </c>
      <c r="P53" s="46">
        <f t="shared" si="5"/>
        <v>472.51</v>
      </c>
      <c r="R53" s="48"/>
      <c r="S53" s="48"/>
      <c r="T53" s="48"/>
      <c r="U53" s="48"/>
      <c r="V53" s="48"/>
      <c r="W53" s="48"/>
      <c r="X53" s="48">
        <f t="shared" si="6"/>
        <v>80.04</v>
      </c>
    </row>
    <row r="54" s="46" customFormat="1" customHeight="1" spans="1:24">
      <c r="A54" s="52" t="s">
        <v>101</v>
      </c>
      <c r="B54" s="51">
        <v>50</v>
      </c>
      <c r="C54" s="56">
        <v>0</v>
      </c>
      <c r="D54" s="56">
        <v>0</v>
      </c>
      <c r="E54" s="51">
        <v>0</v>
      </c>
      <c r="F54" s="46">
        <f t="shared" si="0"/>
        <v>0</v>
      </c>
      <c r="G54" s="46">
        <f t="shared" si="1"/>
        <v>0</v>
      </c>
      <c r="I54" s="46">
        <f t="shared" si="2"/>
        <v>0</v>
      </c>
      <c r="J54" s="46">
        <f t="shared" si="3"/>
        <v>0</v>
      </c>
      <c r="L54" s="46">
        <v>0</v>
      </c>
      <c r="M54" s="46">
        <v>0</v>
      </c>
      <c r="O54" s="46">
        <f t="shared" si="4"/>
        <v>0</v>
      </c>
      <c r="P54" s="46">
        <f t="shared" si="5"/>
        <v>0</v>
      </c>
      <c r="R54" s="48"/>
      <c r="S54" s="48"/>
      <c r="T54" s="48"/>
      <c r="U54" s="48"/>
      <c r="V54" s="48"/>
      <c r="W54" s="48"/>
      <c r="X54" s="48">
        <f t="shared" si="6"/>
        <v>0</v>
      </c>
    </row>
    <row r="55" s="46" customFormat="1" customHeight="1" spans="1:24">
      <c r="A55" s="52" t="s">
        <v>102</v>
      </c>
      <c r="B55" s="51">
        <v>51</v>
      </c>
      <c r="C55" s="56">
        <v>36568.57</v>
      </c>
      <c r="D55" s="56">
        <v>37236.87</v>
      </c>
      <c r="E55" s="51">
        <v>668.3</v>
      </c>
      <c r="F55" s="46">
        <f t="shared" si="0"/>
        <v>3.656857</v>
      </c>
      <c r="G55" s="46">
        <f t="shared" si="1"/>
        <v>3.723687</v>
      </c>
      <c r="I55" s="46">
        <f t="shared" si="2"/>
        <v>3.66</v>
      </c>
      <c r="J55" s="46">
        <f t="shared" si="3"/>
        <v>3.72</v>
      </c>
      <c r="L55" s="46">
        <v>36568.568614</v>
      </c>
      <c r="M55" s="46">
        <v>37236.871622</v>
      </c>
      <c r="O55" s="46">
        <f t="shared" si="4"/>
        <v>36568.57</v>
      </c>
      <c r="P55" s="46">
        <f t="shared" si="5"/>
        <v>37236.87</v>
      </c>
      <c r="R55" s="48"/>
      <c r="S55" s="48"/>
      <c r="T55" s="48"/>
      <c r="U55" s="48"/>
      <c r="V55" s="48"/>
      <c r="W55" s="48"/>
      <c r="X55" s="48">
        <f t="shared" si="6"/>
        <v>668.300000000003</v>
      </c>
    </row>
    <row r="56" s="46" customFormat="1" customHeight="1" spans="1:24">
      <c r="A56" s="52" t="s">
        <v>103</v>
      </c>
      <c r="B56" s="51">
        <v>52</v>
      </c>
      <c r="C56" s="56">
        <v>0</v>
      </c>
      <c r="D56" s="56">
        <v>0</v>
      </c>
      <c r="E56" s="51">
        <v>0</v>
      </c>
      <c r="F56" s="46">
        <f t="shared" si="0"/>
        <v>0</v>
      </c>
      <c r="G56" s="46">
        <f t="shared" si="1"/>
        <v>0</v>
      </c>
      <c r="I56" s="46">
        <f t="shared" si="2"/>
        <v>0</v>
      </c>
      <c r="J56" s="46">
        <f t="shared" si="3"/>
        <v>0</v>
      </c>
      <c r="L56" s="46">
        <v>0</v>
      </c>
      <c r="M56" s="46">
        <v>0</v>
      </c>
      <c r="O56" s="46">
        <f t="shared" si="4"/>
        <v>0</v>
      </c>
      <c r="P56" s="46">
        <f t="shared" si="5"/>
        <v>0</v>
      </c>
      <c r="R56" s="48"/>
      <c r="S56" s="48"/>
      <c r="T56" s="48"/>
      <c r="U56" s="48"/>
      <c r="V56" s="48"/>
      <c r="W56" s="48"/>
      <c r="X56" s="48">
        <f t="shared" si="6"/>
        <v>0</v>
      </c>
    </row>
    <row r="57" s="46" customFormat="1" customHeight="1" spans="1:24">
      <c r="A57" s="52" t="s">
        <v>104</v>
      </c>
      <c r="B57" s="51">
        <v>53</v>
      </c>
      <c r="C57" s="56">
        <v>0</v>
      </c>
      <c r="D57" s="56">
        <v>0</v>
      </c>
      <c r="E57" s="51">
        <v>0</v>
      </c>
      <c r="F57" s="46">
        <f t="shared" si="0"/>
        <v>0</v>
      </c>
      <c r="G57" s="46">
        <f t="shared" si="1"/>
        <v>0</v>
      </c>
      <c r="I57" s="46">
        <f t="shared" si="2"/>
        <v>0</v>
      </c>
      <c r="J57" s="46">
        <f t="shared" si="3"/>
        <v>0</v>
      </c>
      <c r="L57" s="46">
        <v>0</v>
      </c>
      <c r="M57" s="46">
        <v>0</v>
      </c>
      <c r="O57" s="46">
        <f t="shared" si="4"/>
        <v>0</v>
      </c>
      <c r="P57" s="46">
        <f t="shared" si="5"/>
        <v>0</v>
      </c>
      <c r="R57" s="48"/>
      <c r="S57" s="48"/>
      <c r="T57" s="48"/>
      <c r="U57" s="48"/>
      <c r="V57" s="48"/>
      <c r="W57" s="48"/>
      <c r="X57" s="48">
        <f t="shared" si="6"/>
        <v>0</v>
      </c>
    </row>
    <row r="58" s="46" customFormat="1" customHeight="1" spans="1:24">
      <c r="A58" s="52" t="s">
        <v>105</v>
      </c>
      <c r="B58" s="51">
        <v>54</v>
      </c>
      <c r="C58" s="56">
        <v>4566.25</v>
      </c>
      <c r="D58" s="56">
        <v>4698.09</v>
      </c>
      <c r="E58" s="51">
        <v>131.84</v>
      </c>
      <c r="F58" s="46">
        <f t="shared" si="0"/>
        <v>0.456625</v>
      </c>
      <c r="G58" s="46">
        <f t="shared" si="1"/>
        <v>0.469809</v>
      </c>
      <c r="I58" s="46">
        <f t="shared" si="2"/>
        <v>0.46</v>
      </c>
      <c r="J58" s="46">
        <f t="shared" si="3"/>
        <v>0.47</v>
      </c>
      <c r="L58" s="46">
        <v>4566.251892</v>
      </c>
      <c r="M58" s="46">
        <v>4698.085997</v>
      </c>
      <c r="O58" s="46">
        <f t="shared" si="4"/>
        <v>4566.25</v>
      </c>
      <c r="P58" s="46">
        <f t="shared" si="5"/>
        <v>4698.09</v>
      </c>
      <c r="R58" s="48"/>
      <c r="S58" s="48"/>
      <c r="T58" s="48"/>
      <c r="U58" s="48">
        <v>24247.95</v>
      </c>
      <c r="V58" s="48">
        <v>48993.36</v>
      </c>
      <c r="W58" s="48">
        <v>24745.41</v>
      </c>
      <c r="X58" s="48">
        <f t="shared" si="6"/>
        <v>131.84</v>
      </c>
    </row>
    <row r="59" s="46" customFormat="1" customHeight="1" spans="1:24">
      <c r="A59" s="52" t="s">
        <v>106</v>
      </c>
      <c r="B59" s="51">
        <v>55</v>
      </c>
      <c r="C59" s="56">
        <v>573691.95</v>
      </c>
      <c r="D59" s="56">
        <v>599472.62</v>
      </c>
      <c r="E59" s="51">
        <v>25780.67</v>
      </c>
      <c r="F59" s="46">
        <f t="shared" si="0"/>
        <v>57.369195</v>
      </c>
      <c r="G59" s="46">
        <f t="shared" si="1"/>
        <v>59.947262</v>
      </c>
      <c r="I59" s="46">
        <f t="shared" si="2"/>
        <v>57.37</v>
      </c>
      <c r="J59" s="46">
        <f t="shared" si="3"/>
        <v>59.95</v>
      </c>
      <c r="L59" s="46">
        <v>573691.947675</v>
      </c>
      <c r="M59" s="46">
        <v>599472.621205</v>
      </c>
      <c r="O59" s="46">
        <f t="shared" si="4"/>
        <v>573691.95</v>
      </c>
      <c r="P59" s="46">
        <f t="shared" si="5"/>
        <v>599472.62</v>
      </c>
      <c r="R59" s="48"/>
      <c r="S59" s="48"/>
      <c r="T59" s="48"/>
      <c r="U59" s="48">
        <v>625090.37</v>
      </c>
      <c r="V59" s="48">
        <v>650451</v>
      </c>
      <c r="W59" s="48">
        <v>25360.63</v>
      </c>
      <c r="X59" s="48">
        <f t="shared" si="6"/>
        <v>25780.67</v>
      </c>
    </row>
    <row r="60" s="46" customFormat="1" customHeight="1" spans="1:24">
      <c r="A60" s="52" t="s">
        <v>107</v>
      </c>
      <c r="B60" s="51">
        <v>56</v>
      </c>
      <c r="C60" s="56">
        <v>32.19</v>
      </c>
      <c r="D60" s="56">
        <v>0</v>
      </c>
      <c r="E60" s="51">
        <v>-32.19</v>
      </c>
      <c r="F60" s="46">
        <f t="shared" si="0"/>
        <v>0.003219</v>
      </c>
      <c r="G60" s="46">
        <f t="shared" si="1"/>
        <v>0</v>
      </c>
      <c r="I60" s="46">
        <f t="shared" si="2"/>
        <v>0</v>
      </c>
      <c r="J60" s="46">
        <f t="shared" si="3"/>
        <v>0</v>
      </c>
      <c r="L60" s="46">
        <v>32.190296</v>
      </c>
      <c r="M60" s="46">
        <v>0</v>
      </c>
      <c r="O60" s="46">
        <f t="shared" si="4"/>
        <v>32.19</v>
      </c>
      <c r="P60" s="46">
        <f t="shared" si="5"/>
        <v>0</v>
      </c>
      <c r="R60" s="48"/>
      <c r="S60" s="48"/>
      <c r="T60" s="48"/>
      <c r="U60" s="48">
        <v>616937.03</v>
      </c>
      <c r="V60" s="48">
        <v>642040.53</v>
      </c>
      <c r="W60" s="48">
        <v>25103.5</v>
      </c>
      <c r="X60" s="48">
        <f t="shared" si="6"/>
        <v>-32.19</v>
      </c>
    </row>
    <row r="61" s="46" customFormat="1" customHeight="1" spans="1:24">
      <c r="A61" s="52" t="s">
        <v>108</v>
      </c>
      <c r="B61" s="51">
        <v>57</v>
      </c>
      <c r="C61" s="56">
        <v>28.48</v>
      </c>
      <c r="D61" s="56">
        <v>0</v>
      </c>
      <c r="E61" s="51">
        <v>-28.48</v>
      </c>
      <c r="F61" s="46">
        <f t="shared" si="0"/>
        <v>0.002848</v>
      </c>
      <c r="G61" s="46">
        <f t="shared" si="1"/>
        <v>0</v>
      </c>
      <c r="I61" s="46">
        <f t="shared" si="2"/>
        <v>0</v>
      </c>
      <c r="J61" s="46">
        <f t="shared" si="3"/>
        <v>0</v>
      </c>
      <c r="L61" s="46">
        <v>28.482939</v>
      </c>
      <c r="M61" s="46">
        <v>0</v>
      </c>
      <c r="O61" s="46">
        <f t="shared" si="4"/>
        <v>28.48</v>
      </c>
      <c r="P61" s="46">
        <f t="shared" si="5"/>
        <v>0</v>
      </c>
      <c r="R61" s="48"/>
      <c r="S61" s="48"/>
      <c r="T61" s="48"/>
      <c r="U61" s="48">
        <v>8153.34</v>
      </c>
      <c r="V61" s="48">
        <v>8410.47</v>
      </c>
      <c r="W61" s="48">
        <v>257.13</v>
      </c>
      <c r="X61" s="48">
        <f t="shared" si="6"/>
        <v>-28.48</v>
      </c>
    </row>
    <row r="62" s="46" customFormat="1" customHeight="1" spans="1:24">
      <c r="A62" s="52" t="s">
        <v>109</v>
      </c>
      <c r="B62" s="51">
        <v>58</v>
      </c>
      <c r="C62" s="56">
        <v>14.39</v>
      </c>
      <c r="D62" s="56">
        <v>0</v>
      </c>
      <c r="E62" s="51">
        <v>-14.39</v>
      </c>
      <c r="F62" s="46">
        <f t="shared" si="0"/>
        <v>0.001439</v>
      </c>
      <c r="G62" s="46">
        <f t="shared" si="1"/>
        <v>0</v>
      </c>
      <c r="I62" s="46">
        <f t="shared" si="2"/>
        <v>0</v>
      </c>
      <c r="J62" s="46">
        <f t="shared" si="3"/>
        <v>0</v>
      </c>
      <c r="L62" s="46">
        <v>14.386631</v>
      </c>
      <c r="M62" s="46">
        <v>0</v>
      </c>
      <c r="O62" s="46">
        <f t="shared" si="4"/>
        <v>14.39</v>
      </c>
      <c r="P62" s="46">
        <f t="shared" si="5"/>
        <v>0</v>
      </c>
      <c r="R62" s="48"/>
      <c r="S62" s="48"/>
      <c r="T62" s="48"/>
      <c r="U62" s="48">
        <v>40773.41</v>
      </c>
      <c r="V62" s="48">
        <v>185860.48</v>
      </c>
      <c r="W62" s="48">
        <v>145087.07</v>
      </c>
      <c r="X62" s="48">
        <f t="shared" si="6"/>
        <v>-14.39</v>
      </c>
    </row>
    <row r="63" s="46" customFormat="1" customHeight="1" spans="1:24">
      <c r="A63" s="55" t="s">
        <v>110</v>
      </c>
      <c r="B63" s="54">
        <v>59</v>
      </c>
      <c r="C63" s="53">
        <f>SUM(C64:C68)</f>
        <v>8153.34</v>
      </c>
      <c r="D63" s="53">
        <f>SUM(D64:D68)</f>
        <v>8410.47</v>
      </c>
      <c r="E63" s="53">
        <f>SUM(E64:E68)</f>
        <v>257.13</v>
      </c>
      <c r="F63" s="46">
        <f t="shared" si="0"/>
        <v>0.815334</v>
      </c>
      <c r="G63" s="46">
        <f t="shared" si="1"/>
        <v>0.841047</v>
      </c>
      <c r="I63" s="46">
        <f t="shared" si="2"/>
        <v>0.82</v>
      </c>
      <c r="J63" s="46">
        <f t="shared" si="3"/>
        <v>0.84</v>
      </c>
      <c r="L63" s="46">
        <v>8153.34109</v>
      </c>
      <c r="M63" s="46">
        <v>8410.473414</v>
      </c>
      <c r="O63" s="46">
        <f t="shared" si="4"/>
        <v>8153.34</v>
      </c>
      <c r="P63" s="46">
        <f t="shared" si="5"/>
        <v>8410.47</v>
      </c>
      <c r="R63" s="48"/>
      <c r="S63" s="48"/>
      <c r="T63" s="48"/>
      <c r="U63" s="48"/>
      <c r="V63" s="48"/>
      <c r="W63" s="48"/>
      <c r="X63" s="48">
        <f t="shared" si="6"/>
        <v>257.129999999999</v>
      </c>
    </row>
    <row r="64" s="46" customFormat="1" customHeight="1" spans="1:24">
      <c r="A64" s="52" t="s">
        <v>111</v>
      </c>
      <c r="B64" s="51">
        <v>60</v>
      </c>
      <c r="C64" s="56">
        <v>1363.63</v>
      </c>
      <c r="D64" s="56">
        <v>3061.51</v>
      </c>
      <c r="E64" s="51">
        <v>1697.88</v>
      </c>
      <c r="F64" s="46">
        <f t="shared" si="0"/>
        <v>0.136363</v>
      </c>
      <c r="G64" s="46">
        <f t="shared" si="1"/>
        <v>0.306151</v>
      </c>
      <c r="I64" s="46">
        <f t="shared" si="2"/>
        <v>0.14</v>
      </c>
      <c r="J64" s="46">
        <f t="shared" si="3"/>
        <v>0.31</v>
      </c>
      <c r="L64" s="46">
        <v>1363.630845</v>
      </c>
      <c r="M64" s="46">
        <v>3061.513679</v>
      </c>
      <c r="O64" s="46">
        <f t="shared" si="4"/>
        <v>1363.63</v>
      </c>
      <c r="P64" s="46">
        <f t="shared" si="5"/>
        <v>3061.51</v>
      </c>
      <c r="R64" s="48"/>
      <c r="S64" s="48"/>
      <c r="T64" s="48"/>
      <c r="U64" s="48"/>
      <c r="V64" s="48"/>
      <c r="W64" s="48"/>
      <c r="X64" s="48">
        <f t="shared" si="6"/>
        <v>1697.88</v>
      </c>
    </row>
    <row r="65" s="46" customFormat="1" customHeight="1" spans="1:24">
      <c r="A65" s="52" t="s">
        <v>112</v>
      </c>
      <c r="B65" s="51">
        <v>61</v>
      </c>
      <c r="C65" s="56">
        <v>6697.89</v>
      </c>
      <c r="D65" s="56">
        <v>4856.6</v>
      </c>
      <c r="E65" s="51">
        <v>-1841.29</v>
      </c>
      <c r="F65" s="46">
        <f t="shared" si="0"/>
        <v>0.669789</v>
      </c>
      <c r="G65" s="46">
        <f t="shared" si="1"/>
        <v>0.48566</v>
      </c>
      <c r="I65" s="46">
        <f t="shared" si="2"/>
        <v>0.67</v>
      </c>
      <c r="J65" s="46">
        <f t="shared" si="3"/>
        <v>0.49</v>
      </c>
      <c r="L65" s="46">
        <v>6697.890055</v>
      </c>
      <c r="M65" s="46">
        <v>4856.595884</v>
      </c>
      <c r="O65" s="46">
        <f t="shared" si="4"/>
        <v>6697.89</v>
      </c>
      <c r="P65" s="46">
        <f t="shared" si="5"/>
        <v>4856.6</v>
      </c>
      <c r="R65" s="48"/>
      <c r="S65" s="48"/>
      <c r="T65" s="48"/>
      <c r="U65" s="48"/>
      <c r="V65" s="48"/>
      <c r="W65" s="48"/>
      <c r="X65" s="48">
        <f t="shared" si="6"/>
        <v>-1841.29</v>
      </c>
    </row>
    <row r="66" s="46" customFormat="1" customHeight="1" spans="1:24">
      <c r="A66" s="52" t="s">
        <v>113</v>
      </c>
      <c r="B66" s="51">
        <v>62</v>
      </c>
      <c r="C66" s="56">
        <v>0</v>
      </c>
      <c r="D66" s="56">
        <v>0</v>
      </c>
      <c r="E66" s="51">
        <v>0</v>
      </c>
      <c r="F66" s="46">
        <f t="shared" si="0"/>
        <v>0</v>
      </c>
      <c r="G66" s="46">
        <f t="shared" si="1"/>
        <v>0</v>
      </c>
      <c r="I66" s="46">
        <f t="shared" si="2"/>
        <v>0</v>
      </c>
      <c r="J66" s="46">
        <f t="shared" si="3"/>
        <v>0</v>
      </c>
      <c r="L66" s="46">
        <v>0</v>
      </c>
      <c r="M66" s="46">
        <v>0</v>
      </c>
      <c r="O66" s="46">
        <f t="shared" si="4"/>
        <v>0</v>
      </c>
      <c r="P66" s="46">
        <f t="shared" si="5"/>
        <v>0</v>
      </c>
      <c r="R66" s="48"/>
      <c r="S66" s="48"/>
      <c r="T66" s="48"/>
      <c r="U66" s="48"/>
      <c r="V66" s="48"/>
      <c r="W66" s="48"/>
      <c r="X66" s="48">
        <f t="shared" si="6"/>
        <v>0</v>
      </c>
    </row>
    <row r="67" s="46" customFormat="1" customHeight="1" spans="1:24">
      <c r="A67" s="52" t="s">
        <v>114</v>
      </c>
      <c r="B67" s="51">
        <v>63</v>
      </c>
      <c r="C67" s="56">
        <v>91.82</v>
      </c>
      <c r="D67" s="56">
        <v>492.36</v>
      </c>
      <c r="E67" s="51">
        <v>400.54</v>
      </c>
      <c r="F67" s="46">
        <f t="shared" si="0"/>
        <v>0.009182</v>
      </c>
      <c r="G67" s="46">
        <f t="shared" si="1"/>
        <v>0.049236</v>
      </c>
      <c r="I67" s="46">
        <f t="shared" si="2"/>
        <v>0.01</v>
      </c>
      <c r="J67" s="46">
        <f t="shared" si="3"/>
        <v>0.05</v>
      </c>
      <c r="L67" s="46">
        <v>91.82019</v>
      </c>
      <c r="M67" s="46">
        <v>492.363851</v>
      </c>
      <c r="O67" s="46">
        <f t="shared" si="4"/>
        <v>91.82</v>
      </c>
      <c r="P67" s="46">
        <f t="shared" si="5"/>
        <v>492.36</v>
      </c>
      <c r="R67" s="48"/>
      <c r="S67" s="48"/>
      <c r="T67" s="48"/>
      <c r="U67" s="48"/>
      <c r="V67" s="48"/>
      <c r="W67" s="48"/>
      <c r="X67" s="48">
        <f t="shared" si="6"/>
        <v>400.54</v>
      </c>
    </row>
    <row r="68" s="46" customFormat="1" customHeight="1" spans="1:24">
      <c r="A68" s="52" t="s">
        <v>115</v>
      </c>
      <c r="B68" s="51">
        <v>64</v>
      </c>
      <c r="C68" s="56">
        <v>0</v>
      </c>
      <c r="D68" s="56">
        <v>0</v>
      </c>
      <c r="E68" s="51">
        <v>0</v>
      </c>
      <c r="F68" s="46">
        <f t="shared" si="0"/>
        <v>0</v>
      </c>
      <c r="G68" s="46">
        <f t="shared" si="1"/>
        <v>0</v>
      </c>
      <c r="I68" s="46">
        <f t="shared" si="2"/>
        <v>0</v>
      </c>
      <c r="J68" s="46">
        <f t="shared" si="3"/>
        <v>0</v>
      </c>
      <c r="L68" s="46">
        <v>0</v>
      </c>
      <c r="M68" s="46">
        <v>0</v>
      </c>
      <c r="O68" s="46">
        <f t="shared" si="4"/>
        <v>0</v>
      </c>
      <c r="P68" s="46">
        <f t="shared" si="5"/>
        <v>0</v>
      </c>
      <c r="R68" s="48"/>
      <c r="S68" s="48"/>
      <c r="T68" s="48"/>
      <c r="U68" s="48"/>
      <c r="V68" s="48"/>
      <c r="W68" s="48"/>
      <c r="X68" s="48">
        <f t="shared" si="6"/>
        <v>0</v>
      </c>
    </row>
    <row r="69" s="46" customFormat="1" customHeight="1" spans="1:24">
      <c r="A69" s="55" t="s">
        <v>116</v>
      </c>
      <c r="B69" s="54">
        <v>65</v>
      </c>
      <c r="C69" s="53">
        <f>C5-C47</f>
        <v>40773.4100000003</v>
      </c>
      <c r="D69" s="53">
        <f>D5-D47</f>
        <v>185638.49</v>
      </c>
      <c r="E69" s="53">
        <f>E5-E47</f>
        <v>144865.08</v>
      </c>
      <c r="F69" s="46">
        <f t="shared" ref="F69:F73" si="7">C69/10000</f>
        <v>4.07734100000003</v>
      </c>
      <c r="G69" s="46">
        <f t="shared" ref="G69:G73" si="8">D69/10000</f>
        <v>18.563849</v>
      </c>
      <c r="I69" s="46">
        <f t="shared" ref="I69:I73" si="9">ROUND(F69,2)</f>
        <v>4.08</v>
      </c>
      <c r="J69" s="46">
        <f t="shared" ref="J69:J73" si="10">ROUND(G69,2)</f>
        <v>18.56</v>
      </c>
      <c r="L69" s="46">
        <v>40773.408568</v>
      </c>
      <c r="M69" s="46">
        <v>185860.488138</v>
      </c>
      <c r="O69" s="46">
        <f t="shared" ref="O69:O73" si="11">ROUND(L69,2)</f>
        <v>40773.41</v>
      </c>
      <c r="P69" s="46">
        <f t="shared" ref="P69:P73" si="12">ROUND(M69,2)</f>
        <v>185860.49</v>
      </c>
      <c r="R69" s="48"/>
      <c r="S69" s="48"/>
      <c r="T69" s="48"/>
      <c r="U69" s="48"/>
      <c r="V69" s="48"/>
      <c r="W69" s="48"/>
      <c r="X69" s="48">
        <f t="shared" ref="X69:X73" si="13">D69-C69</f>
        <v>144865.08</v>
      </c>
    </row>
    <row r="70" s="46" customFormat="1" customHeight="1" spans="1:24">
      <c r="A70" s="52" t="s">
        <v>117</v>
      </c>
      <c r="B70" s="51">
        <v>66</v>
      </c>
      <c r="C70" s="56">
        <v>39643.92</v>
      </c>
      <c r="D70" s="56">
        <v>184648.64</v>
      </c>
      <c r="E70" s="51">
        <v>145004.72</v>
      </c>
      <c r="F70" s="46">
        <f t="shared" si="7"/>
        <v>3.964392</v>
      </c>
      <c r="G70" s="46">
        <f t="shared" si="8"/>
        <v>18.464864</v>
      </c>
      <c r="I70" s="46">
        <f t="shared" si="9"/>
        <v>3.96</v>
      </c>
      <c r="J70" s="46">
        <f t="shared" si="10"/>
        <v>18.46</v>
      </c>
      <c r="L70" s="46">
        <v>39643.919567</v>
      </c>
      <c r="M70" s="46">
        <v>184648.635609</v>
      </c>
      <c r="O70" s="46">
        <f t="shared" si="11"/>
        <v>39643.92</v>
      </c>
      <c r="P70" s="46">
        <f t="shared" si="12"/>
        <v>184648.64</v>
      </c>
      <c r="R70" s="48"/>
      <c r="S70" s="48"/>
      <c r="T70" s="48"/>
      <c r="U70" s="48"/>
      <c r="V70" s="48"/>
      <c r="W70" s="48"/>
      <c r="X70" s="48">
        <f t="shared" si="13"/>
        <v>145004.72</v>
      </c>
    </row>
    <row r="71" s="46" customFormat="1" customHeight="1" spans="1:24">
      <c r="A71" s="52" t="s">
        <v>118</v>
      </c>
      <c r="B71" s="51">
        <v>67</v>
      </c>
      <c r="C71" s="56">
        <v>1129.49</v>
      </c>
      <c r="D71" s="56">
        <v>1211.85</v>
      </c>
      <c r="E71" s="51">
        <v>82.36</v>
      </c>
      <c r="F71" s="46">
        <f t="shared" si="7"/>
        <v>0.112949</v>
      </c>
      <c r="G71" s="46">
        <f t="shared" si="8"/>
        <v>0.121185</v>
      </c>
      <c r="I71" s="46">
        <f t="shared" si="9"/>
        <v>0.11</v>
      </c>
      <c r="J71" s="46">
        <f t="shared" si="10"/>
        <v>0.12</v>
      </c>
      <c r="L71" s="46">
        <v>1129.489001</v>
      </c>
      <c r="M71" s="46">
        <v>1211.852529</v>
      </c>
      <c r="O71" s="46">
        <f t="shared" si="11"/>
        <v>1129.49</v>
      </c>
      <c r="P71" s="46">
        <f t="shared" si="12"/>
        <v>1211.85</v>
      </c>
      <c r="R71" s="48"/>
      <c r="S71" s="48"/>
      <c r="T71" s="48"/>
      <c r="U71" s="48"/>
      <c r="V71" s="48"/>
      <c r="W71" s="48"/>
      <c r="X71" s="48">
        <f t="shared" si="13"/>
        <v>82.3599999999999</v>
      </c>
    </row>
    <row r="72" s="46" customFormat="1" customHeight="1" spans="1:24">
      <c r="A72" s="52" t="s">
        <v>119</v>
      </c>
      <c r="B72" s="51">
        <v>68</v>
      </c>
      <c r="C72" s="56">
        <v>0</v>
      </c>
      <c r="D72" s="56">
        <v>0</v>
      </c>
      <c r="E72" s="51">
        <v>0</v>
      </c>
      <c r="F72" s="46">
        <f t="shared" si="7"/>
        <v>0</v>
      </c>
      <c r="G72" s="46">
        <f t="shared" si="8"/>
        <v>0</v>
      </c>
      <c r="I72" s="46">
        <f t="shared" si="9"/>
        <v>0</v>
      </c>
      <c r="J72" s="46">
        <f t="shared" si="10"/>
        <v>0</v>
      </c>
      <c r="L72" s="46">
        <v>0</v>
      </c>
      <c r="M72" s="46">
        <v>0</v>
      </c>
      <c r="O72" s="46">
        <f t="shared" si="11"/>
        <v>0</v>
      </c>
      <c r="P72" s="46">
        <f t="shared" si="12"/>
        <v>0</v>
      </c>
      <c r="R72" s="48"/>
      <c r="S72" s="48"/>
      <c r="T72" s="48"/>
      <c r="U72" s="48"/>
      <c r="V72" s="48"/>
      <c r="W72" s="48"/>
      <c r="X72" s="48">
        <f t="shared" si="13"/>
        <v>0</v>
      </c>
    </row>
    <row r="73" s="46" customFormat="1" customHeight="1" spans="1:24">
      <c r="A73" s="52" t="s">
        <v>120</v>
      </c>
      <c r="B73" s="51">
        <v>69</v>
      </c>
      <c r="C73" s="56">
        <v>0</v>
      </c>
      <c r="D73" s="56">
        <v>0</v>
      </c>
      <c r="E73" s="51">
        <v>0</v>
      </c>
      <c r="F73" s="46">
        <f t="shared" si="7"/>
        <v>0</v>
      </c>
      <c r="G73" s="46">
        <f t="shared" si="8"/>
        <v>0</v>
      </c>
      <c r="I73" s="46">
        <f t="shared" si="9"/>
        <v>0</v>
      </c>
      <c r="J73" s="46">
        <f t="shared" si="10"/>
        <v>0</v>
      </c>
      <c r="L73" s="46">
        <v>0</v>
      </c>
      <c r="M73" s="46">
        <v>0</v>
      </c>
      <c r="O73" s="46">
        <f t="shared" si="11"/>
        <v>0</v>
      </c>
      <c r="P73" s="46">
        <f t="shared" si="12"/>
        <v>0</v>
      </c>
      <c r="R73" s="48"/>
      <c r="S73" s="48"/>
      <c r="T73" s="48"/>
      <c r="U73" s="48"/>
      <c r="V73" s="48"/>
      <c r="W73" s="48"/>
      <c r="X73" s="48">
        <f t="shared" si="13"/>
        <v>0</v>
      </c>
    </row>
    <row r="74" s="46" customFormat="1" spans="2:24">
      <c r="B74" s="47"/>
      <c r="C74" s="47"/>
      <c r="D74" s="47"/>
      <c r="E74" s="47"/>
      <c r="R74" s="48"/>
      <c r="S74" s="48"/>
      <c r="T74" s="48"/>
      <c r="U74" s="48"/>
      <c r="V74" s="48"/>
      <c r="W74" s="48"/>
      <c r="X74" s="48"/>
    </row>
    <row r="75" s="46" customFormat="1" spans="2:24">
      <c r="B75" s="47"/>
      <c r="C75" s="47"/>
      <c r="D75" s="47"/>
      <c r="E75" s="47"/>
      <c r="R75" s="48"/>
      <c r="S75" s="48"/>
      <c r="T75" s="48"/>
      <c r="U75" s="48"/>
      <c r="V75" s="48"/>
      <c r="W75" s="48"/>
      <c r="X75" s="48"/>
    </row>
    <row r="76" s="46" customFormat="1" spans="2:24">
      <c r="B76" s="47"/>
      <c r="C76" s="47"/>
      <c r="D76" s="47"/>
      <c r="E76" s="47"/>
      <c r="R76" s="48"/>
      <c r="S76" s="48"/>
      <c r="T76" s="48"/>
      <c r="U76" s="48"/>
      <c r="V76" s="48"/>
      <c r="W76" s="48"/>
      <c r="X76" s="48"/>
    </row>
    <row r="77" s="46" customFormat="1" spans="2:24">
      <c r="B77" s="47"/>
      <c r="C77" s="47"/>
      <c r="D77" s="47"/>
      <c r="E77" s="47"/>
      <c r="R77" s="48"/>
      <c r="S77" s="48"/>
      <c r="T77" s="48"/>
      <c r="U77" s="48"/>
      <c r="V77" s="48"/>
      <c r="W77" s="48"/>
      <c r="X77" s="48"/>
    </row>
    <row r="78" s="46" customFormat="1" hidden="1" spans="2:24">
      <c r="B78" s="47"/>
      <c r="C78" s="47"/>
      <c r="D78" s="47"/>
      <c r="E78" s="47"/>
      <c r="R78" s="48"/>
      <c r="S78" s="48"/>
      <c r="T78" s="48"/>
      <c r="U78" s="48"/>
      <c r="V78" s="48"/>
      <c r="W78" s="48"/>
      <c r="X78" s="48"/>
    </row>
    <row r="79" s="46" customFormat="1" hidden="1" spans="2:24">
      <c r="B79" s="47"/>
      <c r="C79" s="47"/>
      <c r="D79" s="47"/>
      <c r="E79" s="47"/>
      <c r="R79" s="48"/>
      <c r="S79" s="48"/>
      <c r="T79" s="48"/>
      <c r="U79" s="48"/>
      <c r="V79" s="48"/>
      <c r="W79" s="48"/>
      <c r="X79" s="48"/>
    </row>
    <row r="80" s="46" customFormat="1" hidden="1" spans="2:24">
      <c r="B80" s="47"/>
      <c r="C80" s="47">
        <f>C70+C71</f>
        <v>40773.41</v>
      </c>
      <c r="D80" s="47">
        <f>D70+D71</f>
        <v>185860.49</v>
      </c>
      <c r="E80" s="47">
        <f>E70+E71</f>
        <v>145087.08</v>
      </c>
      <c r="R80" s="48"/>
      <c r="S80" s="48"/>
      <c r="T80" s="48"/>
      <c r="U80" s="48"/>
      <c r="V80" s="48"/>
      <c r="W80" s="48"/>
      <c r="X80" s="48"/>
    </row>
    <row r="81" hidden="1"/>
    <row r="82" hidden="1"/>
    <row r="83" hidden="1"/>
  </sheetData>
  <mergeCells count="1">
    <mergeCell ref="A1:E1"/>
  </mergeCells>
  <printOptions horizontalCentered="1" verticalCentered="1"/>
  <pageMargins left="0.196527777777778" right="0.393055555555556" top="0.196527777777778" bottom="0.118055555555556" header="0.275" footer="0.156944444444444"/>
  <pageSetup paperSize="9" scale="8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</sheetPr>
  <dimension ref="A1:AB73"/>
  <sheetViews>
    <sheetView workbookViewId="0">
      <selection activeCell="C44" sqref="C44"/>
    </sheetView>
  </sheetViews>
  <sheetFormatPr defaultColWidth="9" defaultRowHeight="13.5"/>
  <cols>
    <col min="1" max="1" width="47.5166666666667" style="46" customWidth="1"/>
    <col min="2" max="2" width="7.10833333333333" style="47" customWidth="1"/>
    <col min="3" max="3" width="21.3916666666667" style="47" customWidth="1"/>
    <col min="4" max="4" width="23.0166666666667" style="47" customWidth="1"/>
    <col min="5" max="5" width="19.85" style="47" customWidth="1"/>
    <col min="6" max="7" width="12.625" style="46" hidden="1" customWidth="1"/>
    <col min="8" max="8" width="9" style="46" hidden="1" customWidth="1"/>
    <col min="9" max="10" width="10.375" style="46" hidden="1" customWidth="1"/>
    <col min="11" max="14" width="9" style="46" hidden="1" customWidth="1"/>
    <col min="15" max="16" width="10.375" style="46" hidden="1" customWidth="1"/>
    <col min="17" max="17" width="9" style="46"/>
    <col min="18" max="18" width="11.5" style="48" hidden="1" customWidth="1"/>
    <col min="19" max="19" width="9" style="48" hidden="1" customWidth="1"/>
    <col min="20" max="21" width="11.5" style="48" hidden="1" customWidth="1"/>
    <col min="22" max="22" width="10.375" style="48" hidden="1" customWidth="1"/>
    <col min="23" max="24" width="11.5" style="48" hidden="1" customWidth="1"/>
    <col min="25" max="25" width="10.375" style="48" hidden="1" customWidth="1"/>
    <col min="26" max="28" width="9" style="48"/>
    <col min="29" max="16384" width="9" style="46"/>
  </cols>
  <sheetData>
    <row r="1" s="45" customFormat="1" ht="25" customHeight="1" spans="1:28">
      <c r="A1" s="49" t="s">
        <v>121</v>
      </c>
      <c r="B1" s="49"/>
      <c r="C1" s="49"/>
      <c r="D1" s="49"/>
      <c r="E1" s="49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="46" customFormat="1" spans="2:28">
      <c r="B2" s="47"/>
      <c r="C2" s="47"/>
      <c r="D2" s="47"/>
      <c r="E2" s="50" t="s">
        <v>1</v>
      </c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="46" customFormat="1" customHeight="1" spans="1:28">
      <c r="A3" s="51" t="s">
        <v>46</v>
      </c>
      <c r="B3" s="51" t="s">
        <v>47</v>
      </c>
      <c r="C3" s="51" t="s">
        <v>48</v>
      </c>
      <c r="D3" s="51" t="s">
        <v>49</v>
      </c>
      <c r="E3" s="51" t="s">
        <v>50</v>
      </c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="46" customFormat="1" customHeight="1" spans="1:28">
      <c r="A4" s="51" t="s">
        <v>23</v>
      </c>
      <c r="B4" s="51"/>
      <c r="C4" s="51">
        <v>1</v>
      </c>
      <c r="D4" s="51">
        <v>2</v>
      </c>
      <c r="E4" s="51">
        <v>3</v>
      </c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="46" customFormat="1" customHeight="1" spans="1:28">
      <c r="A5" s="52" t="s">
        <v>51</v>
      </c>
      <c r="B5" s="51">
        <v>1</v>
      </c>
      <c r="C5" s="53">
        <v>30487.94</v>
      </c>
      <c r="D5" s="53">
        <v>37320.59</v>
      </c>
      <c r="E5" s="54">
        <v>6832.65</v>
      </c>
      <c r="F5" s="46">
        <f t="shared" ref="F5:F68" si="0">C5/10000</f>
        <v>3.048794</v>
      </c>
      <c r="G5" s="46">
        <f t="shared" ref="G5:G68" si="1">D5/10000</f>
        <v>3.732059</v>
      </c>
      <c r="I5" s="46">
        <f t="shared" ref="I5:I68" si="2">ROUND(F5,2)</f>
        <v>3.05</v>
      </c>
      <c r="J5" s="46">
        <f t="shared" ref="J5:J68" si="3">ROUND(G5,2)</f>
        <v>3.73</v>
      </c>
      <c r="L5" s="46">
        <v>665863.784132</v>
      </c>
      <c r="M5" s="46">
        <v>836311.49378</v>
      </c>
      <c r="O5" s="46">
        <f t="shared" ref="O5:O68" si="4">ROUND(L5,2)</f>
        <v>665863.78</v>
      </c>
      <c r="P5" s="46">
        <f t="shared" ref="P5:P68" si="5">ROUND(M5,2)</f>
        <v>836311.49</v>
      </c>
      <c r="R5" s="48">
        <f t="shared" ref="R5:R68" si="6">D5-C5</f>
        <v>6832.65</v>
      </c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="46" customFormat="1" customHeight="1" spans="1:28">
      <c r="A6" s="55" t="s">
        <v>52</v>
      </c>
      <c r="B6" s="54">
        <v>2</v>
      </c>
      <c r="C6" s="53">
        <f>SUM(C7:C19)</f>
        <v>29214.28</v>
      </c>
      <c r="D6" s="53">
        <f>SUM(D7:D19)</f>
        <v>34071.99</v>
      </c>
      <c r="E6" s="53">
        <f>SUM(E7:E19)</f>
        <v>4857.71</v>
      </c>
      <c r="F6" s="46">
        <f t="shared" si="0"/>
        <v>2.921428</v>
      </c>
      <c r="G6" s="46">
        <f t="shared" si="1"/>
        <v>3.407199</v>
      </c>
      <c r="I6" s="46">
        <f t="shared" si="2"/>
        <v>2.92</v>
      </c>
      <c r="J6" s="46">
        <f t="shared" si="3"/>
        <v>3.41</v>
      </c>
      <c r="L6" s="46">
        <v>604651.594227</v>
      </c>
      <c r="M6" s="46">
        <v>617733.541648</v>
      </c>
      <c r="O6" s="46">
        <f t="shared" si="4"/>
        <v>604651.59</v>
      </c>
      <c r="P6" s="46">
        <f t="shared" si="5"/>
        <v>617733.54</v>
      </c>
      <c r="R6" s="48">
        <f t="shared" si="6"/>
        <v>4857.71</v>
      </c>
      <c r="S6" s="48"/>
      <c r="T6" s="48"/>
      <c r="U6" s="48"/>
      <c r="V6" s="48"/>
      <c r="W6" s="48"/>
      <c r="X6" s="48"/>
      <c r="Y6" s="48"/>
      <c r="Z6" s="48"/>
      <c r="AA6" s="48"/>
      <c r="AB6" s="48"/>
    </row>
    <row r="7" s="46" customFormat="1" customHeight="1" spans="1:28">
      <c r="A7" s="52" t="s">
        <v>53</v>
      </c>
      <c r="B7" s="51">
        <v>3</v>
      </c>
      <c r="C7" s="56">
        <v>3487.08</v>
      </c>
      <c r="D7" s="56">
        <v>1773.84</v>
      </c>
      <c r="E7" s="51">
        <v>-1713.24</v>
      </c>
      <c r="F7" s="46">
        <f t="shared" si="0"/>
        <v>0.348708</v>
      </c>
      <c r="G7" s="46">
        <f t="shared" si="1"/>
        <v>0.177384</v>
      </c>
      <c r="I7" s="46">
        <f t="shared" si="2"/>
        <v>0.35</v>
      </c>
      <c r="J7" s="46">
        <f t="shared" si="3"/>
        <v>0.18</v>
      </c>
      <c r="L7" s="46">
        <v>9949.431534</v>
      </c>
      <c r="M7" s="46">
        <v>5364.513183</v>
      </c>
      <c r="O7" s="46">
        <f t="shared" si="4"/>
        <v>9949.43</v>
      </c>
      <c r="P7" s="46">
        <f t="shared" si="5"/>
        <v>5364.51</v>
      </c>
      <c r="R7" s="48">
        <f t="shared" si="6"/>
        <v>-1713.24</v>
      </c>
      <c r="S7" s="48"/>
      <c r="T7" s="48"/>
      <c r="U7" s="48"/>
      <c r="V7" s="48"/>
      <c r="W7" s="48"/>
      <c r="X7" s="48"/>
      <c r="Y7" s="48"/>
      <c r="Z7" s="48"/>
      <c r="AA7" s="48"/>
      <c r="AB7" s="48"/>
    </row>
    <row r="8" s="46" customFormat="1" customHeight="1" spans="1:28">
      <c r="A8" s="52" t="s">
        <v>54</v>
      </c>
      <c r="B8" s="51">
        <v>4</v>
      </c>
      <c r="C8" s="56">
        <v>0</v>
      </c>
      <c r="D8" s="56">
        <v>0</v>
      </c>
      <c r="E8" s="51">
        <v>0</v>
      </c>
      <c r="F8" s="46">
        <f t="shared" si="0"/>
        <v>0</v>
      </c>
      <c r="G8" s="46">
        <f t="shared" si="1"/>
        <v>0</v>
      </c>
      <c r="I8" s="46">
        <f t="shared" si="2"/>
        <v>0</v>
      </c>
      <c r="J8" s="46">
        <f t="shared" si="3"/>
        <v>0</v>
      </c>
      <c r="L8" s="46">
        <v>0</v>
      </c>
      <c r="M8" s="46">
        <v>0</v>
      </c>
      <c r="O8" s="46">
        <f t="shared" si="4"/>
        <v>0</v>
      </c>
      <c r="P8" s="46">
        <f t="shared" si="5"/>
        <v>0</v>
      </c>
      <c r="R8" s="48">
        <f t="shared" si="6"/>
        <v>0</v>
      </c>
      <c r="S8" s="48"/>
      <c r="T8" s="48"/>
      <c r="U8" s="48"/>
      <c r="V8" s="48"/>
      <c r="W8" s="48"/>
      <c r="X8" s="48"/>
      <c r="Y8" s="48"/>
      <c r="Z8" s="48"/>
      <c r="AA8" s="48"/>
      <c r="AB8" s="48"/>
    </row>
    <row r="9" s="46" customFormat="1" customHeight="1" spans="1:28">
      <c r="A9" s="52" t="s">
        <v>55</v>
      </c>
      <c r="B9" s="51">
        <v>5</v>
      </c>
      <c r="C9" s="56">
        <v>0.12</v>
      </c>
      <c r="D9" s="56">
        <v>0.04</v>
      </c>
      <c r="E9" s="51">
        <v>-0.08</v>
      </c>
      <c r="F9" s="46">
        <f t="shared" si="0"/>
        <v>1.2e-5</v>
      </c>
      <c r="G9" s="46">
        <f t="shared" si="1"/>
        <v>4e-6</v>
      </c>
      <c r="I9" s="46">
        <f t="shared" si="2"/>
        <v>0</v>
      </c>
      <c r="J9" s="46">
        <f t="shared" si="3"/>
        <v>0</v>
      </c>
      <c r="L9" s="46">
        <v>9967.125691</v>
      </c>
      <c r="M9" s="46">
        <v>2.846482</v>
      </c>
      <c r="O9" s="46">
        <f t="shared" si="4"/>
        <v>9967.13</v>
      </c>
      <c r="P9" s="46">
        <f t="shared" si="5"/>
        <v>2.85</v>
      </c>
      <c r="R9" s="48">
        <f t="shared" si="6"/>
        <v>-0.08</v>
      </c>
      <c r="S9" s="48"/>
      <c r="T9" s="48"/>
      <c r="U9" s="48"/>
      <c r="V9" s="48"/>
      <c r="W9" s="48"/>
      <c r="X9" s="48"/>
      <c r="Y9" s="48"/>
      <c r="Z9" s="48"/>
      <c r="AA9" s="48"/>
      <c r="AB9" s="48"/>
    </row>
    <row r="10" s="46" customFormat="1" customHeight="1" spans="1:28">
      <c r="A10" s="55" t="s">
        <v>56</v>
      </c>
      <c r="B10" s="54">
        <v>6</v>
      </c>
      <c r="C10" s="53">
        <v>0</v>
      </c>
      <c r="D10" s="53">
        <v>0</v>
      </c>
      <c r="E10" s="54">
        <v>0</v>
      </c>
      <c r="F10" s="46">
        <f t="shared" si="0"/>
        <v>0</v>
      </c>
      <c r="G10" s="46">
        <f t="shared" si="1"/>
        <v>0</v>
      </c>
      <c r="I10" s="46">
        <f t="shared" si="2"/>
        <v>0</v>
      </c>
      <c r="J10" s="46">
        <f t="shared" si="3"/>
        <v>0</v>
      </c>
      <c r="L10" s="46">
        <v>17.897757</v>
      </c>
      <c r="M10" s="46">
        <v>17.897757</v>
      </c>
      <c r="O10" s="46">
        <f t="shared" si="4"/>
        <v>17.9</v>
      </c>
      <c r="P10" s="46">
        <f t="shared" si="5"/>
        <v>17.9</v>
      </c>
      <c r="R10" s="48">
        <f t="shared" si="6"/>
        <v>0</v>
      </c>
      <c r="S10" s="48"/>
      <c r="T10" s="48"/>
      <c r="U10" s="48"/>
      <c r="V10" s="48"/>
      <c r="W10" s="48">
        <f>C10+C12+C11+C13+C14+C15</f>
        <v>25727.08</v>
      </c>
      <c r="X10" s="48">
        <f>D10+D12+D11+D13+D14+D15</f>
        <v>32298.11</v>
      </c>
      <c r="Y10" s="48">
        <f>E10+E12+E11+E13+E14+E15</f>
        <v>6571.03</v>
      </c>
      <c r="Z10" s="48"/>
      <c r="AA10" s="48"/>
      <c r="AB10" s="48"/>
    </row>
    <row r="11" s="46" customFormat="1" customHeight="1" spans="1:28">
      <c r="A11" s="55" t="s">
        <v>57</v>
      </c>
      <c r="B11" s="54">
        <v>7</v>
      </c>
      <c r="C11" s="53">
        <v>6957.4</v>
      </c>
      <c r="D11" s="53">
        <v>7375.12</v>
      </c>
      <c r="E11" s="54">
        <v>417.72</v>
      </c>
      <c r="F11" s="46">
        <f t="shared" si="0"/>
        <v>0.69574</v>
      </c>
      <c r="G11" s="46">
        <f t="shared" si="1"/>
        <v>0.737512</v>
      </c>
      <c r="I11" s="46">
        <f t="shared" si="2"/>
        <v>0.7</v>
      </c>
      <c r="J11" s="46">
        <f t="shared" si="3"/>
        <v>0.74</v>
      </c>
      <c r="L11" s="46">
        <v>12127.889565</v>
      </c>
      <c r="M11" s="46">
        <v>13247.159911</v>
      </c>
      <c r="O11" s="46">
        <f t="shared" si="4"/>
        <v>12127.89</v>
      </c>
      <c r="P11" s="46">
        <f t="shared" si="5"/>
        <v>13247.16</v>
      </c>
      <c r="R11" s="48">
        <f t="shared" si="6"/>
        <v>417.72</v>
      </c>
      <c r="S11" s="48"/>
      <c r="T11" s="48"/>
      <c r="U11" s="48"/>
      <c r="V11" s="48"/>
      <c r="W11" s="48"/>
      <c r="X11" s="48"/>
      <c r="Y11" s="48"/>
      <c r="Z11" s="48"/>
      <c r="AA11" s="48"/>
      <c r="AB11" s="48"/>
    </row>
    <row r="12" s="46" customFormat="1" customHeight="1" spans="1:28">
      <c r="A12" s="55" t="s">
        <v>58</v>
      </c>
      <c r="B12" s="54">
        <v>8</v>
      </c>
      <c r="C12" s="53">
        <v>1526.69</v>
      </c>
      <c r="D12" s="53">
        <v>2981.58</v>
      </c>
      <c r="E12" s="54">
        <v>1454.89</v>
      </c>
      <c r="F12" s="46">
        <f t="shared" si="0"/>
        <v>0.152669</v>
      </c>
      <c r="G12" s="46">
        <f t="shared" si="1"/>
        <v>0.298158</v>
      </c>
      <c r="I12" s="46">
        <f t="shared" si="2"/>
        <v>0.15</v>
      </c>
      <c r="J12" s="46">
        <f t="shared" si="3"/>
        <v>0.3</v>
      </c>
      <c r="L12" s="46">
        <v>3423.585205</v>
      </c>
      <c r="M12" s="46">
        <v>3430.489479</v>
      </c>
      <c r="O12" s="46">
        <f t="shared" si="4"/>
        <v>3423.59</v>
      </c>
      <c r="P12" s="46">
        <f t="shared" si="5"/>
        <v>3430.49</v>
      </c>
      <c r="R12" s="48">
        <f t="shared" si="6"/>
        <v>1454.89</v>
      </c>
      <c r="S12" s="48"/>
      <c r="T12" s="48"/>
      <c r="U12" s="48"/>
      <c r="V12" s="48"/>
      <c r="W12" s="48"/>
      <c r="X12" s="48"/>
      <c r="Y12" s="48"/>
      <c r="Z12" s="48"/>
      <c r="AA12" s="48"/>
      <c r="AB12" s="48"/>
    </row>
    <row r="13" s="46" customFormat="1" customHeight="1" spans="1:28">
      <c r="A13" s="55" t="s">
        <v>59</v>
      </c>
      <c r="B13" s="54">
        <v>9</v>
      </c>
      <c r="C13" s="53">
        <v>0</v>
      </c>
      <c r="D13" s="53">
        <v>0</v>
      </c>
      <c r="E13" s="54">
        <v>0</v>
      </c>
      <c r="F13" s="46">
        <f t="shared" si="0"/>
        <v>0</v>
      </c>
      <c r="G13" s="46">
        <f t="shared" si="1"/>
        <v>0</v>
      </c>
      <c r="I13" s="46">
        <f t="shared" si="2"/>
        <v>0</v>
      </c>
      <c r="J13" s="46">
        <f t="shared" si="3"/>
        <v>0</v>
      </c>
      <c r="L13" s="46">
        <v>0</v>
      </c>
      <c r="M13" s="46">
        <v>0</v>
      </c>
      <c r="O13" s="46">
        <f t="shared" si="4"/>
        <v>0</v>
      </c>
      <c r="P13" s="46">
        <f t="shared" si="5"/>
        <v>0</v>
      </c>
      <c r="R13" s="48">
        <f t="shared" si="6"/>
        <v>0</v>
      </c>
      <c r="S13" s="48"/>
      <c r="T13" s="48"/>
      <c r="U13" s="48"/>
      <c r="V13" s="48"/>
      <c r="W13" s="48"/>
      <c r="X13" s="48"/>
      <c r="Y13" s="48"/>
      <c r="Z13" s="48"/>
      <c r="AA13" s="48"/>
      <c r="AB13" s="48"/>
    </row>
    <row r="14" s="46" customFormat="1" customHeight="1" spans="1:28">
      <c r="A14" s="55" t="s">
        <v>60</v>
      </c>
      <c r="B14" s="54">
        <v>10</v>
      </c>
      <c r="C14" s="53">
        <v>0</v>
      </c>
      <c r="D14" s="53">
        <v>0</v>
      </c>
      <c r="E14" s="54">
        <v>0</v>
      </c>
      <c r="F14" s="46">
        <f t="shared" si="0"/>
        <v>0</v>
      </c>
      <c r="G14" s="46">
        <f t="shared" si="1"/>
        <v>0</v>
      </c>
      <c r="I14" s="46">
        <f t="shared" si="2"/>
        <v>0</v>
      </c>
      <c r="J14" s="46">
        <f t="shared" si="3"/>
        <v>0</v>
      </c>
      <c r="L14" s="46">
        <v>0</v>
      </c>
      <c r="M14" s="46">
        <v>0</v>
      </c>
      <c r="O14" s="46">
        <f t="shared" si="4"/>
        <v>0</v>
      </c>
      <c r="P14" s="46">
        <f t="shared" si="5"/>
        <v>0</v>
      </c>
      <c r="R14" s="48">
        <f t="shared" si="6"/>
        <v>0</v>
      </c>
      <c r="S14" s="48"/>
      <c r="T14" s="48"/>
      <c r="U14" s="48"/>
      <c r="V14" s="48"/>
      <c r="W14" s="48"/>
      <c r="X14" s="48"/>
      <c r="Y14" s="48"/>
      <c r="Z14" s="48"/>
      <c r="AA14" s="48"/>
      <c r="AB14" s="48"/>
    </row>
    <row r="15" s="46" customFormat="1" customHeight="1" spans="1:28">
      <c r="A15" s="55" t="s">
        <v>61</v>
      </c>
      <c r="B15" s="54">
        <v>11</v>
      </c>
      <c r="C15" s="53">
        <v>17242.99</v>
      </c>
      <c r="D15" s="53">
        <v>21941.41</v>
      </c>
      <c r="E15" s="54">
        <v>4698.42</v>
      </c>
      <c r="F15" s="46">
        <f t="shared" si="0"/>
        <v>1.724299</v>
      </c>
      <c r="G15" s="46">
        <f t="shared" si="1"/>
        <v>2.194141</v>
      </c>
      <c r="I15" s="46">
        <f t="shared" si="2"/>
        <v>1.72</v>
      </c>
      <c r="J15" s="46">
        <f t="shared" si="3"/>
        <v>2.19</v>
      </c>
      <c r="L15" s="46">
        <v>567533.169452</v>
      </c>
      <c r="M15" s="46">
        <v>594198.738755</v>
      </c>
      <c r="O15" s="46">
        <f t="shared" si="4"/>
        <v>567533.17</v>
      </c>
      <c r="P15" s="46">
        <f t="shared" si="5"/>
        <v>594198.74</v>
      </c>
      <c r="R15" s="48">
        <f t="shared" si="6"/>
        <v>4698.42</v>
      </c>
      <c r="S15" s="48"/>
      <c r="T15" s="48"/>
      <c r="U15" s="48"/>
      <c r="V15" s="48"/>
      <c r="W15" s="48"/>
      <c r="X15" s="48"/>
      <c r="Y15" s="48"/>
      <c r="Z15" s="48"/>
      <c r="AA15" s="48"/>
      <c r="AB15" s="48"/>
    </row>
    <row r="16" s="46" customFormat="1" customHeight="1" spans="1:28">
      <c r="A16" s="52" t="s">
        <v>62</v>
      </c>
      <c r="B16" s="51">
        <v>12</v>
      </c>
      <c r="C16" s="56">
        <v>0</v>
      </c>
      <c r="D16" s="56">
        <v>0</v>
      </c>
      <c r="E16" s="51">
        <v>0</v>
      </c>
      <c r="F16" s="46">
        <f t="shared" si="0"/>
        <v>0</v>
      </c>
      <c r="G16" s="46">
        <f t="shared" si="1"/>
        <v>0</v>
      </c>
      <c r="I16" s="46">
        <f t="shared" si="2"/>
        <v>0</v>
      </c>
      <c r="J16" s="46">
        <f t="shared" si="3"/>
        <v>0</v>
      </c>
      <c r="L16" s="46">
        <v>1590.185123</v>
      </c>
      <c r="M16" s="46">
        <v>1465.637681</v>
      </c>
      <c r="O16" s="46">
        <f t="shared" si="4"/>
        <v>1590.19</v>
      </c>
      <c r="P16" s="46">
        <f t="shared" si="5"/>
        <v>1465.64</v>
      </c>
      <c r="R16" s="48">
        <f t="shared" si="6"/>
        <v>0</v>
      </c>
      <c r="S16" s="48"/>
      <c r="T16" s="48"/>
      <c r="U16" s="48"/>
      <c r="V16" s="48"/>
      <c r="W16" s="48"/>
      <c r="X16" s="48"/>
      <c r="Y16" s="48"/>
      <c r="Z16" s="48"/>
      <c r="AA16" s="48"/>
      <c r="AB16" s="48"/>
    </row>
    <row r="17" s="46" customFormat="1" customHeight="1" spans="1:28">
      <c r="A17" s="52" t="s">
        <v>63</v>
      </c>
      <c r="B17" s="51">
        <v>13</v>
      </c>
      <c r="C17" s="56">
        <v>0</v>
      </c>
      <c r="D17" s="56">
        <v>0</v>
      </c>
      <c r="E17" s="51">
        <v>0</v>
      </c>
      <c r="F17" s="46">
        <f t="shared" si="0"/>
        <v>0</v>
      </c>
      <c r="G17" s="46">
        <f t="shared" si="1"/>
        <v>0</v>
      </c>
      <c r="I17" s="46">
        <f t="shared" si="2"/>
        <v>0</v>
      </c>
      <c r="J17" s="46">
        <f t="shared" si="3"/>
        <v>0</v>
      </c>
      <c r="L17" s="46">
        <v>42.3099</v>
      </c>
      <c r="M17" s="46">
        <v>6.2584</v>
      </c>
      <c r="O17" s="46">
        <f t="shared" si="4"/>
        <v>42.31</v>
      </c>
      <c r="P17" s="46">
        <f t="shared" si="5"/>
        <v>6.26</v>
      </c>
      <c r="R17" s="48">
        <f t="shared" si="6"/>
        <v>0</v>
      </c>
      <c r="S17" s="48"/>
      <c r="T17" s="48"/>
      <c r="U17" s="48"/>
      <c r="V17" s="48"/>
      <c r="W17" s="48"/>
      <c r="X17" s="48"/>
      <c r="Y17" s="48"/>
      <c r="Z17" s="48"/>
      <c r="AA17" s="48"/>
      <c r="AB17" s="48"/>
    </row>
    <row r="18" s="46" customFormat="1" customHeight="1" spans="1:28">
      <c r="A18" s="52" t="s">
        <v>64</v>
      </c>
      <c r="B18" s="51">
        <v>14</v>
      </c>
      <c r="C18" s="56">
        <v>0</v>
      </c>
      <c r="D18" s="56">
        <v>0</v>
      </c>
      <c r="E18" s="51">
        <v>0</v>
      </c>
      <c r="F18" s="46">
        <f t="shared" si="0"/>
        <v>0</v>
      </c>
      <c r="G18" s="46">
        <f t="shared" si="1"/>
        <v>0</v>
      </c>
      <c r="I18" s="46">
        <f t="shared" si="2"/>
        <v>0</v>
      </c>
      <c r="J18" s="46">
        <f t="shared" si="3"/>
        <v>0</v>
      </c>
      <c r="L18" s="46">
        <v>0</v>
      </c>
      <c r="M18" s="46">
        <v>0</v>
      </c>
      <c r="O18" s="46">
        <f t="shared" si="4"/>
        <v>0</v>
      </c>
      <c r="P18" s="46">
        <f t="shared" si="5"/>
        <v>0</v>
      </c>
      <c r="R18" s="48">
        <f t="shared" si="6"/>
        <v>0</v>
      </c>
      <c r="S18" s="48"/>
      <c r="T18" s="59"/>
      <c r="U18" s="59"/>
      <c r="V18" s="59"/>
      <c r="W18" s="48"/>
      <c r="X18" s="48"/>
      <c r="Y18" s="48"/>
      <c r="Z18" s="48"/>
      <c r="AA18" s="48"/>
      <c r="AB18" s="48"/>
    </row>
    <row r="19" s="46" customFormat="1" customHeight="1" spans="1:28">
      <c r="A19" s="52" t="s">
        <v>65</v>
      </c>
      <c r="B19" s="51">
        <v>15</v>
      </c>
      <c r="C19" s="56">
        <v>0</v>
      </c>
      <c r="D19" s="56">
        <v>0</v>
      </c>
      <c r="E19" s="51">
        <v>0</v>
      </c>
      <c r="F19" s="46">
        <f t="shared" si="0"/>
        <v>0</v>
      </c>
      <c r="G19" s="46">
        <f t="shared" si="1"/>
        <v>0</v>
      </c>
      <c r="I19" s="46">
        <f t="shared" si="2"/>
        <v>0</v>
      </c>
      <c r="J19" s="46">
        <f t="shared" si="3"/>
        <v>0</v>
      </c>
      <c r="L19" s="46">
        <v>0</v>
      </c>
      <c r="M19" s="46">
        <v>0</v>
      </c>
      <c r="O19" s="46">
        <f t="shared" si="4"/>
        <v>0</v>
      </c>
      <c r="P19" s="46">
        <f t="shared" si="5"/>
        <v>0</v>
      </c>
      <c r="R19" s="48">
        <f t="shared" si="6"/>
        <v>0</v>
      </c>
      <c r="S19" s="48"/>
      <c r="T19" s="48"/>
      <c r="U19" s="48"/>
      <c r="V19" s="48"/>
      <c r="W19" s="48"/>
      <c r="X19" s="48"/>
      <c r="Y19" s="48"/>
      <c r="Z19" s="48"/>
      <c r="AA19" s="48"/>
      <c r="AB19" s="48"/>
    </row>
    <row r="20" s="46" customFormat="1" customHeight="1" spans="1:28">
      <c r="A20" s="55" t="s">
        <v>66</v>
      </c>
      <c r="B20" s="54">
        <v>16</v>
      </c>
      <c r="C20" s="53">
        <f>C21+C22+C25+C26+C27+C30+C31+C34+C35+C36+C39+C40+C41+C42+C43+C45+C46</f>
        <v>1273.65</v>
      </c>
      <c r="D20" s="53">
        <f>D21+D22+D25+D26+D27+D30+D31+D34+D35+D36+D39+D40+D41+D42+D43+D45+D46</f>
        <v>3248.61</v>
      </c>
      <c r="E20" s="53">
        <f>E21+E22+E25+E26+E27+E30+E31+E34+E35+E36+E39+E40+E41+E42+E43+E45+E46</f>
        <v>1974.96</v>
      </c>
      <c r="F20" s="46">
        <f t="shared" si="0"/>
        <v>0.127365</v>
      </c>
      <c r="G20" s="46">
        <f t="shared" si="1"/>
        <v>0.324861</v>
      </c>
      <c r="I20" s="46">
        <f t="shared" si="2"/>
        <v>0.13</v>
      </c>
      <c r="J20" s="46">
        <f t="shared" si="3"/>
        <v>0.32</v>
      </c>
      <c r="L20" s="46">
        <v>61212.189905</v>
      </c>
      <c r="M20" s="46">
        <v>218577.952132</v>
      </c>
      <c r="O20" s="46">
        <f t="shared" si="4"/>
        <v>61212.19</v>
      </c>
      <c r="P20" s="46">
        <f t="shared" si="5"/>
        <v>218577.95</v>
      </c>
      <c r="R20" s="48">
        <f t="shared" si="6"/>
        <v>1974.96</v>
      </c>
      <c r="S20" s="48"/>
      <c r="T20" s="48"/>
      <c r="U20" s="48"/>
      <c r="V20" s="48"/>
      <c r="W20" s="48"/>
      <c r="X20" s="48"/>
      <c r="Y20" s="48"/>
      <c r="Z20" s="48"/>
      <c r="AA20" s="48"/>
      <c r="AB20" s="48"/>
    </row>
    <row r="21" s="46" customFormat="1" customHeight="1" spans="1:28">
      <c r="A21" s="52" t="s">
        <v>67</v>
      </c>
      <c r="B21" s="51">
        <v>17</v>
      </c>
      <c r="C21" s="56">
        <v>0</v>
      </c>
      <c r="D21" s="56">
        <v>0</v>
      </c>
      <c r="E21" s="51">
        <v>0</v>
      </c>
      <c r="F21" s="46">
        <f t="shared" si="0"/>
        <v>0</v>
      </c>
      <c r="G21" s="46">
        <f t="shared" si="1"/>
        <v>0</v>
      </c>
      <c r="I21" s="46">
        <f t="shared" si="2"/>
        <v>0</v>
      </c>
      <c r="J21" s="46">
        <f t="shared" si="3"/>
        <v>0</v>
      </c>
      <c r="L21" s="46">
        <v>7480</v>
      </c>
      <c r="M21" s="46">
        <v>7480</v>
      </c>
      <c r="O21" s="46">
        <f t="shared" si="4"/>
        <v>7480</v>
      </c>
      <c r="P21" s="46">
        <f t="shared" si="5"/>
        <v>7480</v>
      </c>
      <c r="R21" s="48">
        <f t="shared" si="6"/>
        <v>0</v>
      </c>
      <c r="S21" s="48"/>
      <c r="T21" s="48"/>
      <c r="U21" s="48"/>
      <c r="V21" s="48"/>
      <c r="W21" s="48"/>
      <c r="X21" s="48"/>
      <c r="Y21" s="48"/>
      <c r="Z21" s="48"/>
      <c r="AA21" s="48"/>
      <c r="AB21" s="48"/>
    </row>
    <row r="22" s="46" customFormat="1" customHeight="1" spans="1:28">
      <c r="A22" s="52" t="s">
        <v>68</v>
      </c>
      <c r="B22" s="51">
        <v>18</v>
      </c>
      <c r="C22" s="56">
        <v>0</v>
      </c>
      <c r="D22" s="56">
        <v>0</v>
      </c>
      <c r="E22" s="51">
        <v>0</v>
      </c>
      <c r="F22" s="46">
        <f t="shared" si="0"/>
        <v>0</v>
      </c>
      <c r="G22" s="46">
        <f t="shared" si="1"/>
        <v>0</v>
      </c>
      <c r="I22" s="46">
        <f t="shared" si="2"/>
        <v>0</v>
      </c>
      <c r="J22" s="46">
        <f t="shared" si="3"/>
        <v>0</v>
      </c>
      <c r="L22" s="46">
        <v>0</v>
      </c>
      <c r="M22" s="46">
        <v>0</v>
      </c>
      <c r="O22" s="46">
        <f t="shared" si="4"/>
        <v>0</v>
      </c>
      <c r="P22" s="46">
        <f t="shared" si="5"/>
        <v>0</v>
      </c>
      <c r="R22" s="48">
        <f t="shared" si="6"/>
        <v>0</v>
      </c>
      <c r="S22" s="48"/>
      <c r="T22" s="48"/>
      <c r="U22" s="48"/>
      <c r="V22" s="48"/>
      <c r="W22" s="48"/>
      <c r="X22" s="48"/>
      <c r="Y22" s="48"/>
      <c r="Z22" s="48"/>
      <c r="AA22" s="48"/>
      <c r="AB22" s="48"/>
    </row>
    <row r="23" s="46" customFormat="1" customHeight="1" spans="1:28">
      <c r="A23" s="55" t="s">
        <v>69</v>
      </c>
      <c r="B23" s="54">
        <v>19</v>
      </c>
      <c r="C23" s="53">
        <v>2958.31</v>
      </c>
      <c r="D23" s="53">
        <v>4243.75</v>
      </c>
      <c r="E23" s="54">
        <v>1285.44</v>
      </c>
      <c r="F23" s="46">
        <f t="shared" si="0"/>
        <v>0.295831</v>
      </c>
      <c r="G23" s="46">
        <f t="shared" si="1"/>
        <v>0.424375</v>
      </c>
      <c r="I23" s="46">
        <f t="shared" si="2"/>
        <v>0.3</v>
      </c>
      <c r="J23" s="46">
        <f t="shared" si="3"/>
        <v>0.42</v>
      </c>
      <c r="L23" s="46">
        <v>56582.310227</v>
      </c>
      <c r="M23" s="46">
        <v>86143.525125</v>
      </c>
      <c r="O23" s="46">
        <f t="shared" si="4"/>
        <v>56582.31</v>
      </c>
      <c r="P23" s="46">
        <f t="shared" si="5"/>
        <v>86143.53</v>
      </c>
      <c r="R23" s="48">
        <f t="shared" si="6"/>
        <v>1285.44</v>
      </c>
      <c r="S23" s="48"/>
      <c r="T23" s="48"/>
      <c r="U23" s="48"/>
      <c r="V23" s="48"/>
      <c r="W23" s="48"/>
      <c r="X23" s="48"/>
      <c r="Y23" s="48"/>
      <c r="Z23" s="48"/>
      <c r="AA23" s="48"/>
      <c r="AB23" s="48"/>
    </row>
    <row r="24" s="46" customFormat="1" customHeight="1" spans="1:28">
      <c r="A24" s="55" t="s">
        <v>70</v>
      </c>
      <c r="B24" s="54">
        <v>20</v>
      </c>
      <c r="C24" s="53">
        <v>2039.57</v>
      </c>
      <c r="D24" s="53">
        <v>2169.03</v>
      </c>
      <c r="E24" s="54">
        <v>129.46</v>
      </c>
      <c r="F24" s="46">
        <f t="shared" si="0"/>
        <v>0.203957</v>
      </c>
      <c r="G24" s="46">
        <f t="shared" si="1"/>
        <v>0.216903</v>
      </c>
      <c r="I24" s="46">
        <f t="shared" si="2"/>
        <v>0.2</v>
      </c>
      <c r="J24" s="46">
        <f t="shared" si="3"/>
        <v>0.22</v>
      </c>
      <c r="L24" s="46">
        <v>32334.357337</v>
      </c>
      <c r="M24" s="46">
        <v>37150.166719</v>
      </c>
      <c r="O24" s="46">
        <f t="shared" si="4"/>
        <v>32334.36</v>
      </c>
      <c r="P24" s="46">
        <f t="shared" si="5"/>
        <v>37150.17</v>
      </c>
      <c r="R24" s="48">
        <f t="shared" si="6"/>
        <v>129.46</v>
      </c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="46" customFormat="1" customHeight="1" spans="1:28">
      <c r="A25" s="55" t="s">
        <v>71</v>
      </c>
      <c r="B25" s="54">
        <v>21</v>
      </c>
      <c r="C25" s="53">
        <f>C23-C24</f>
        <v>918.74</v>
      </c>
      <c r="D25" s="53">
        <f>D23-D24</f>
        <v>2074.72</v>
      </c>
      <c r="E25" s="53">
        <f>E23-E24</f>
        <v>1155.98</v>
      </c>
      <c r="F25" s="46">
        <f t="shared" si="0"/>
        <v>0.091874</v>
      </c>
      <c r="G25" s="46">
        <f t="shared" si="1"/>
        <v>0.207472</v>
      </c>
      <c r="I25" s="46">
        <f t="shared" si="2"/>
        <v>0.09</v>
      </c>
      <c r="J25" s="46">
        <f t="shared" si="3"/>
        <v>0.21</v>
      </c>
      <c r="L25" s="46">
        <v>24247.95289</v>
      </c>
      <c r="M25" s="46">
        <v>48993.358406</v>
      </c>
      <c r="O25" s="46">
        <f t="shared" si="4"/>
        <v>24247.95</v>
      </c>
      <c r="P25" s="46">
        <f t="shared" si="5"/>
        <v>48993.36</v>
      </c>
      <c r="R25" s="48">
        <f t="shared" si="6"/>
        <v>1155.98</v>
      </c>
      <c r="S25" s="48"/>
      <c r="T25" s="48"/>
      <c r="U25" s="48"/>
      <c r="V25" s="48"/>
      <c r="W25" s="48"/>
      <c r="X25" s="48"/>
      <c r="Y25" s="48"/>
      <c r="Z25" s="48"/>
      <c r="AA25" s="48"/>
      <c r="AB25" s="48"/>
    </row>
    <row r="26" s="46" customFormat="1" customHeight="1" spans="1:28">
      <c r="A26" s="52" t="s">
        <v>72</v>
      </c>
      <c r="B26" s="51">
        <v>22</v>
      </c>
      <c r="C26" s="56">
        <v>0</v>
      </c>
      <c r="D26" s="56">
        <v>0</v>
      </c>
      <c r="E26" s="51">
        <v>0</v>
      </c>
      <c r="F26" s="46">
        <f t="shared" si="0"/>
        <v>0</v>
      </c>
      <c r="G26" s="46">
        <f t="shared" si="1"/>
        <v>0</v>
      </c>
      <c r="I26" s="46">
        <f t="shared" si="2"/>
        <v>0</v>
      </c>
      <c r="J26" s="46">
        <f t="shared" si="3"/>
        <v>0</v>
      </c>
      <c r="L26" s="46">
        <v>0</v>
      </c>
      <c r="M26" s="46">
        <v>0</v>
      </c>
      <c r="O26" s="46">
        <f t="shared" si="4"/>
        <v>0</v>
      </c>
      <c r="P26" s="46">
        <f t="shared" si="5"/>
        <v>0</v>
      </c>
      <c r="R26" s="48">
        <f t="shared" si="6"/>
        <v>0</v>
      </c>
      <c r="S26" s="48"/>
      <c r="T26" s="48"/>
      <c r="U26" s="48"/>
      <c r="V26" s="48"/>
      <c r="W26" s="48"/>
      <c r="X26" s="48"/>
      <c r="Y26" s="48"/>
      <c r="Z26" s="48"/>
      <c r="AA26" s="48"/>
      <c r="AB26" s="48"/>
    </row>
    <row r="27" s="46" customFormat="1" customHeight="1" spans="1:28">
      <c r="A27" s="52" t="s">
        <v>73</v>
      </c>
      <c r="B27" s="51">
        <v>23</v>
      </c>
      <c r="C27" s="56">
        <v>0</v>
      </c>
      <c r="D27" s="56">
        <v>812.35</v>
      </c>
      <c r="E27" s="51">
        <v>812.35</v>
      </c>
      <c r="F27" s="46">
        <f t="shared" si="0"/>
        <v>0</v>
      </c>
      <c r="G27" s="46">
        <f t="shared" si="1"/>
        <v>0.081235</v>
      </c>
      <c r="I27" s="46">
        <f t="shared" si="2"/>
        <v>0</v>
      </c>
      <c r="J27" s="46">
        <f t="shared" si="3"/>
        <v>0.08</v>
      </c>
      <c r="L27" s="46">
        <v>29302.472816</v>
      </c>
      <c r="M27" s="46">
        <v>31233.495027</v>
      </c>
      <c r="O27" s="46">
        <f t="shared" si="4"/>
        <v>29302.47</v>
      </c>
      <c r="P27" s="46">
        <f t="shared" si="5"/>
        <v>31233.5</v>
      </c>
      <c r="R27" s="48">
        <f t="shared" si="6"/>
        <v>812.35</v>
      </c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="46" customFormat="1" customHeight="1" spans="1:28">
      <c r="A28" s="55" t="s">
        <v>74</v>
      </c>
      <c r="B28" s="54">
        <v>24</v>
      </c>
      <c r="C28" s="53">
        <v>2.71</v>
      </c>
      <c r="D28" s="53">
        <v>2.71</v>
      </c>
      <c r="E28" s="54">
        <v>0</v>
      </c>
      <c r="F28" s="46">
        <f t="shared" si="0"/>
        <v>0.000271</v>
      </c>
      <c r="G28" s="46">
        <f t="shared" si="1"/>
        <v>0.000271</v>
      </c>
      <c r="I28" s="46">
        <f t="shared" si="2"/>
        <v>0</v>
      </c>
      <c r="J28" s="46">
        <f t="shared" si="3"/>
        <v>0</v>
      </c>
      <c r="L28" s="46">
        <v>96.831001</v>
      </c>
      <c r="M28" s="46">
        <v>103.300901</v>
      </c>
      <c r="O28" s="46">
        <f t="shared" si="4"/>
        <v>96.83</v>
      </c>
      <c r="P28" s="46">
        <f t="shared" si="5"/>
        <v>103.3</v>
      </c>
      <c r="R28" s="48">
        <f t="shared" si="6"/>
        <v>0</v>
      </c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="46" customFormat="1" customHeight="1" spans="1:28">
      <c r="A29" s="55" t="s">
        <v>75</v>
      </c>
      <c r="B29" s="54">
        <v>25</v>
      </c>
      <c r="C29" s="53">
        <v>0</v>
      </c>
      <c r="D29" s="53">
        <v>0</v>
      </c>
      <c r="E29" s="54">
        <v>0</v>
      </c>
      <c r="F29" s="46">
        <f t="shared" si="0"/>
        <v>0</v>
      </c>
      <c r="G29" s="46">
        <f t="shared" si="1"/>
        <v>0</v>
      </c>
      <c r="I29" s="46">
        <f t="shared" si="2"/>
        <v>0</v>
      </c>
      <c r="J29" s="46">
        <f t="shared" si="3"/>
        <v>0</v>
      </c>
      <c r="L29" s="46">
        <v>12.318855</v>
      </c>
      <c r="M29" s="46">
        <v>17.711592</v>
      </c>
      <c r="O29" s="46">
        <f t="shared" si="4"/>
        <v>12.32</v>
      </c>
      <c r="P29" s="46">
        <f t="shared" si="5"/>
        <v>17.71</v>
      </c>
      <c r="R29" s="48">
        <f t="shared" si="6"/>
        <v>0</v>
      </c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="46" customFormat="1" customHeight="1" spans="1:28">
      <c r="A30" s="55" t="s">
        <v>76</v>
      </c>
      <c r="B30" s="54">
        <v>26</v>
      </c>
      <c r="C30" s="53">
        <f>C28-C29</f>
        <v>2.71</v>
      </c>
      <c r="D30" s="53">
        <f>D28-D29</f>
        <v>2.71</v>
      </c>
      <c r="E30" s="53">
        <f>E28-E29</f>
        <v>0</v>
      </c>
      <c r="F30" s="46">
        <f t="shared" si="0"/>
        <v>0.000271</v>
      </c>
      <c r="G30" s="46">
        <f t="shared" si="1"/>
        <v>0.000271</v>
      </c>
      <c r="I30" s="46">
        <f t="shared" si="2"/>
        <v>0</v>
      </c>
      <c r="J30" s="46">
        <f t="shared" si="3"/>
        <v>0</v>
      </c>
      <c r="L30" s="46">
        <v>84.512146</v>
      </c>
      <c r="M30" s="46">
        <v>85.589309</v>
      </c>
      <c r="O30" s="46">
        <f t="shared" si="4"/>
        <v>84.51</v>
      </c>
      <c r="P30" s="46">
        <f t="shared" si="5"/>
        <v>85.59</v>
      </c>
      <c r="R30" s="48">
        <f t="shared" si="6"/>
        <v>0</v>
      </c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="46" customFormat="1" customHeight="1" spans="1:28">
      <c r="A31" s="52" t="s">
        <v>77</v>
      </c>
      <c r="B31" s="51">
        <v>27</v>
      </c>
      <c r="C31" s="56">
        <v>0</v>
      </c>
      <c r="D31" s="56">
        <v>0</v>
      </c>
      <c r="E31" s="51">
        <v>0</v>
      </c>
      <c r="F31" s="46">
        <f t="shared" si="0"/>
        <v>0</v>
      </c>
      <c r="G31" s="46">
        <f t="shared" si="1"/>
        <v>0</v>
      </c>
      <c r="I31" s="46">
        <f t="shared" si="2"/>
        <v>0</v>
      </c>
      <c r="J31" s="46">
        <f t="shared" si="3"/>
        <v>0</v>
      </c>
      <c r="L31" s="46">
        <v>0</v>
      </c>
      <c r="M31" s="46">
        <v>0</v>
      </c>
      <c r="O31" s="46">
        <f t="shared" si="4"/>
        <v>0</v>
      </c>
      <c r="P31" s="46">
        <f t="shared" si="5"/>
        <v>0</v>
      </c>
      <c r="R31" s="48">
        <f t="shared" si="6"/>
        <v>0</v>
      </c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="46" customFormat="1" customHeight="1" spans="1:28">
      <c r="A32" s="55" t="s">
        <v>78</v>
      </c>
      <c r="B32" s="54">
        <v>28</v>
      </c>
      <c r="C32" s="53">
        <v>0</v>
      </c>
      <c r="D32" s="53">
        <v>0</v>
      </c>
      <c r="E32" s="54">
        <v>0</v>
      </c>
      <c r="F32" s="46">
        <f t="shared" si="0"/>
        <v>0</v>
      </c>
      <c r="G32" s="46">
        <f t="shared" si="1"/>
        <v>0</v>
      </c>
      <c r="I32" s="46">
        <f t="shared" si="2"/>
        <v>0</v>
      </c>
      <c r="J32" s="46">
        <f t="shared" si="3"/>
        <v>0</v>
      </c>
      <c r="L32" s="46">
        <v>0</v>
      </c>
      <c r="M32" s="46">
        <v>130328.692085</v>
      </c>
      <c r="O32" s="46">
        <f t="shared" si="4"/>
        <v>0</v>
      </c>
      <c r="P32" s="46">
        <f t="shared" si="5"/>
        <v>130328.69</v>
      </c>
      <c r="R32" s="48">
        <f t="shared" si="6"/>
        <v>0</v>
      </c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="46" customFormat="1" customHeight="1" spans="1:28">
      <c r="A33" s="55" t="s">
        <v>79</v>
      </c>
      <c r="B33" s="54">
        <v>29</v>
      </c>
      <c r="C33" s="53">
        <v>0</v>
      </c>
      <c r="D33" s="53">
        <v>0</v>
      </c>
      <c r="E33" s="54">
        <v>0</v>
      </c>
      <c r="F33" s="46">
        <f t="shared" si="0"/>
        <v>0</v>
      </c>
      <c r="G33" s="46">
        <f t="shared" si="1"/>
        <v>0</v>
      </c>
      <c r="I33" s="46">
        <f t="shared" si="2"/>
        <v>0</v>
      </c>
      <c r="J33" s="46">
        <f t="shared" si="3"/>
        <v>0</v>
      </c>
      <c r="L33" s="46">
        <v>0</v>
      </c>
      <c r="M33" s="46">
        <v>0</v>
      </c>
      <c r="O33" s="46">
        <f t="shared" si="4"/>
        <v>0</v>
      </c>
      <c r="P33" s="46">
        <f t="shared" si="5"/>
        <v>0</v>
      </c>
      <c r="R33" s="48">
        <f t="shared" si="6"/>
        <v>0</v>
      </c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="46" customFormat="1" customHeight="1" spans="1:28">
      <c r="A34" s="55" t="s">
        <v>80</v>
      </c>
      <c r="B34" s="54">
        <v>30</v>
      </c>
      <c r="C34" s="53">
        <f>C32-C33</f>
        <v>0</v>
      </c>
      <c r="D34" s="53">
        <f>D32-D33</f>
        <v>0</v>
      </c>
      <c r="E34" s="53">
        <f>E32-E33</f>
        <v>0</v>
      </c>
      <c r="F34" s="46">
        <f t="shared" si="0"/>
        <v>0</v>
      </c>
      <c r="G34" s="46">
        <f t="shared" si="1"/>
        <v>0</v>
      </c>
      <c r="I34" s="46">
        <f t="shared" si="2"/>
        <v>0</v>
      </c>
      <c r="J34" s="46">
        <f t="shared" si="3"/>
        <v>0</v>
      </c>
      <c r="L34" s="46">
        <v>0</v>
      </c>
      <c r="M34" s="46">
        <v>130328.692085</v>
      </c>
      <c r="O34" s="46">
        <f t="shared" si="4"/>
        <v>0</v>
      </c>
      <c r="P34" s="46">
        <f t="shared" si="5"/>
        <v>130328.69</v>
      </c>
      <c r="R34" s="48">
        <f t="shared" si="6"/>
        <v>0</v>
      </c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="46" customFormat="1" customHeight="1" spans="1:28">
      <c r="A35" s="52" t="s">
        <v>81</v>
      </c>
      <c r="B35" s="51">
        <v>31</v>
      </c>
      <c r="C35" s="56">
        <v>0</v>
      </c>
      <c r="D35" s="56">
        <v>0</v>
      </c>
      <c r="E35" s="51">
        <v>0</v>
      </c>
      <c r="F35" s="46">
        <f t="shared" si="0"/>
        <v>0</v>
      </c>
      <c r="G35" s="46">
        <f t="shared" si="1"/>
        <v>0</v>
      </c>
      <c r="I35" s="46">
        <f t="shared" si="2"/>
        <v>0</v>
      </c>
      <c r="J35" s="46">
        <f t="shared" si="3"/>
        <v>0</v>
      </c>
      <c r="L35" s="46">
        <v>0</v>
      </c>
      <c r="M35" s="46">
        <v>0</v>
      </c>
      <c r="O35" s="46">
        <f t="shared" si="4"/>
        <v>0</v>
      </c>
      <c r="P35" s="46">
        <f t="shared" si="5"/>
        <v>0</v>
      </c>
      <c r="R35" s="48">
        <f t="shared" si="6"/>
        <v>0</v>
      </c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="46" customFormat="1" customHeight="1" spans="1:28">
      <c r="A36" s="52" t="s">
        <v>82</v>
      </c>
      <c r="B36" s="51">
        <v>32</v>
      </c>
      <c r="C36" s="56">
        <v>0</v>
      </c>
      <c r="D36" s="56">
        <v>0</v>
      </c>
      <c r="E36" s="51">
        <v>0</v>
      </c>
      <c r="F36" s="46">
        <f t="shared" si="0"/>
        <v>0</v>
      </c>
      <c r="G36" s="46">
        <f t="shared" si="1"/>
        <v>0</v>
      </c>
      <c r="I36" s="46">
        <f t="shared" si="2"/>
        <v>0</v>
      </c>
      <c r="J36" s="46">
        <f t="shared" si="3"/>
        <v>0</v>
      </c>
      <c r="L36" s="46">
        <v>0</v>
      </c>
      <c r="M36" s="46">
        <v>0</v>
      </c>
      <c r="O36" s="46">
        <f t="shared" si="4"/>
        <v>0</v>
      </c>
      <c r="P36" s="46">
        <f t="shared" si="5"/>
        <v>0</v>
      </c>
      <c r="R36" s="48">
        <f t="shared" si="6"/>
        <v>0</v>
      </c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="46" customFormat="1" customHeight="1" spans="1:28">
      <c r="A37" s="55" t="s">
        <v>83</v>
      </c>
      <c r="B37" s="54">
        <v>33</v>
      </c>
      <c r="C37" s="53">
        <v>0</v>
      </c>
      <c r="D37" s="53">
        <v>0</v>
      </c>
      <c r="E37" s="54">
        <v>0</v>
      </c>
      <c r="F37" s="46">
        <f t="shared" si="0"/>
        <v>0</v>
      </c>
      <c r="G37" s="46">
        <f t="shared" si="1"/>
        <v>0</v>
      </c>
      <c r="I37" s="46">
        <f t="shared" si="2"/>
        <v>0</v>
      </c>
      <c r="J37" s="46">
        <f t="shared" si="3"/>
        <v>0</v>
      </c>
      <c r="L37" s="46">
        <v>0</v>
      </c>
      <c r="M37" s="46">
        <v>0</v>
      </c>
      <c r="O37" s="46">
        <f t="shared" si="4"/>
        <v>0</v>
      </c>
      <c r="P37" s="46">
        <f t="shared" si="5"/>
        <v>0</v>
      </c>
      <c r="R37" s="48">
        <f t="shared" si="6"/>
        <v>0</v>
      </c>
      <c r="S37" s="48"/>
      <c r="T37" s="48"/>
      <c r="U37" s="48"/>
      <c r="V37" s="48"/>
      <c r="W37" s="48"/>
      <c r="X37" s="48"/>
      <c r="Y37" s="48"/>
      <c r="Z37" s="48"/>
      <c r="AA37" s="48"/>
      <c r="AB37" s="48"/>
    </row>
    <row r="38" s="46" customFormat="1" customHeight="1" spans="1:28">
      <c r="A38" s="55" t="s">
        <v>84</v>
      </c>
      <c r="B38" s="54">
        <v>34</v>
      </c>
      <c r="C38" s="53">
        <v>0</v>
      </c>
      <c r="D38" s="53">
        <v>0</v>
      </c>
      <c r="E38" s="54">
        <v>0</v>
      </c>
      <c r="F38" s="46">
        <f t="shared" si="0"/>
        <v>0</v>
      </c>
      <c r="G38" s="46">
        <f t="shared" si="1"/>
        <v>0</v>
      </c>
      <c r="I38" s="46">
        <f t="shared" si="2"/>
        <v>0</v>
      </c>
      <c r="J38" s="46">
        <f t="shared" si="3"/>
        <v>0</v>
      </c>
      <c r="L38" s="46">
        <v>0</v>
      </c>
      <c r="M38" s="46">
        <v>0</v>
      </c>
      <c r="O38" s="46">
        <f t="shared" si="4"/>
        <v>0</v>
      </c>
      <c r="P38" s="46">
        <f t="shared" si="5"/>
        <v>0</v>
      </c>
      <c r="R38" s="48">
        <f t="shared" si="6"/>
        <v>0</v>
      </c>
      <c r="S38" s="48"/>
      <c r="T38" s="48"/>
      <c r="U38" s="48"/>
      <c r="V38" s="48"/>
      <c r="W38" s="48"/>
      <c r="X38" s="48"/>
      <c r="Y38" s="48"/>
      <c r="Z38" s="48"/>
      <c r="AA38" s="48"/>
      <c r="AB38" s="48"/>
    </row>
    <row r="39" s="46" customFormat="1" customHeight="1" spans="1:28">
      <c r="A39" s="55" t="s">
        <v>85</v>
      </c>
      <c r="B39" s="54">
        <v>35</v>
      </c>
      <c r="C39" s="53">
        <f>C37-C38</f>
        <v>0</v>
      </c>
      <c r="D39" s="53">
        <f>D37-D38</f>
        <v>0</v>
      </c>
      <c r="E39" s="53">
        <f>E37-E38</f>
        <v>0</v>
      </c>
      <c r="F39" s="46">
        <f t="shared" si="0"/>
        <v>0</v>
      </c>
      <c r="G39" s="46">
        <f t="shared" si="1"/>
        <v>0</v>
      </c>
      <c r="I39" s="46">
        <f t="shared" si="2"/>
        <v>0</v>
      </c>
      <c r="J39" s="46">
        <f t="shared" si="3"/>
        <v>0</v>
      </c>
      <c r="L39" s="46">
        <v>0</v>
      </c>
      <c r="M39" s="46">
        <v>0</v>
      </c>
      <c r="O39" s="46">
        <f t="shared" si="4"/>
        <v>0</v>
      </c>
      <c r="P39" s="46">
        <f t="shared" si="5"/>
        <v>0</v>
      </c>
      <c r="R39" s="48">
        <f t="shared" si="6"/>
        <v>0</v>
      </c>
      <c r="S39" s="48"/>
      <c r="T39" s="48"/>
      <c r="U39" s="48"/>
      <c r="V39" s="48"/>
      <c r="W39" s="48"/>
      <c r="X39" s="48"/>
      <c r="Y39" s="48"/>
      <c r="Z39" s="48"/>
      <c r="AA39" s="48"/>
      <c r="AB39" s="48"/>
    </row>
    <row r="40" s="46" customFormat="1" customHeight="1" spans="1:28">
      <c r="A40" s="52" t="s">
        <v>86</v>
      </c>
      <c r="B40" s="51">
        <v>36</v>
      </c>
      <c r="C40" s="56">
        <v>0</v>
      </c>
      <c r="D40" s="56">
        <v>0</v>
      </c>
      <c r="E40" s="51">
        <v>0</v>
      </c>
      <c r="F40" s="46">
        <f t="shared" si="0"/>
        <v>0</v>
      </c>
      <c r="G40" s="46">
        <f t="shared" si="1"/>
        <v>0</v>
      </c>
      <c r="I40" s="46">
        <f t="shared" si="2"/>
        <v>0</v>
      </c>
      <c r="J40" s="46">
        <f t="shared" si="3"/>
        <v>0</v>
      </c>
      <c r="L40" s="46">
        <v>0</v>
      </c>
      <c r="M40" s="46">
        <v>0</v>
      </c>
      <c r="O40" s="46">
        <f t="shared" si="4"/>
        <v>0</v>
      </c>
      <c r="P40" s="46">
        <f t="shared" si="5"/>
        <v>0</v>
      </c>
      <c r="R40" s="48">
        <f t="shared" si="6"/>
        <v>0</v>
      </c>
      <c r="S40" s="48"/>
      <c r="T40" s="48"/>
      <c r="U40" s="48"/>
      <c r="V40" s="48"/>
      <c r="W40" s="48"/>
      <c r="X40" s="48"/>
      <c r="Y40" s="48"/>
      <c r="Z40" s="48"/>
      <c r="AA40" s="48"/>
      <c r="AB40" s="48"/>
    </row>
    <row r="41" s="46" customFormat="1" customHeight="1" spans="1:28">
      <c r="A41" s="52" t="s">
        <v>87</v>
      </c>
      <c r="B41" s="51">
        <v>37</v>
      </c>
      <c r="C41" s="56">
        <v>0</v>
      </c>
      <c r="D41" s="56">
        <v>0</v>
      </c>
      <c r="E41" s="51">
        <v>0</v>
      </c>
      <c r="F41" s="46">
        <f t="shared" si="0"/>
        <v>0</v>
      </c>
      <c r="G41" s="46">
        <f t="shared" si="1"/>
        <v>0</v>
      </c>
      <c r="I41" s="46">
        <f t="shared" si="2"/>
        <v>0</v>
      </c>
      <c r="J41" s="46">
        <f t="shared" si="3"/>
        <v>0</v>
      </c>
      <c r="L41" s="46">
        <v>0</v>
      </c>
      <c r="M41" s="46">
        <v>0</v>
      </c>
      <c r="O41" s="46">
        <f t="shared" si="4"/>
        <v>0</v>
      </c>
      <c r="P41" s="46">
        <f t="shared" si="5"/>
        <v>0</v>
      </c>
      <c r="R41" s="48">
        <f t="shared" si="6"/>
        <v>0</v>
      </c>
      <c r="S41" s="48"/>
      <c r="T41" s="48"/>
      <c r="U41" s="48"/>
      <c r="V41" s="48"/>
      <c r="W41" s="48"/>
      <c r="X41" s="48"/>
      <c r="Y41" s="48"/>
      <c r="Z41" s="48"/>
      <c r="AA41" s="48"/>
      <c r="AB41" s="48"/>
    </row>
    <row r="42" s="46" customFormat="1" customHeight="1" spans="1:28">
      <c r="A42" s="52" t="s">
        <v>88</v>
      </c>
      <c r="B42" s="51">
        <v>38</v>
      </c>
      <c r="C42" s="56">
        <v>0</v>
      </c>
      <c r="D42" s="56">
        <v>0</v>
      </c>
      <c r="E42" s="51">
        <v>0</v>
      </c>
      <c r="F42" s="46">
        <f t="shared" si="0"/>
        <v>0</v>
      </c>
      <c r="G42" s="46">
        <f t="shared" si="1"/>
        <v>0</v>
      </c>
      <c r="I42" s="46">
        <f t="shared" si="2"/>
        <v>0</v>
      </c>
      <c r="J42" s="46">
        <f t="shared" si="3"/>
        <v>0</v>
      </c>
      <c r="L42" s="46">
        <v>0</v>
      </c>
      <c r="M42" s="46">
        <v>0</v>
      </c>
      <c r="O42" s="46">
        <f t="shared" si="4"/>
        <v>0</v>
      </c>
      <c r="P42" s="46">
        <f t="shared" si="5"/>
        <v>0</v>
      </c>
      <c r="R42" s="48">
        <f t="shared" si="6"/>
        <v>0</v>
      </c>
      <c r="S42" s="48"/>
      <c r="T42" s="48"/>
      <c r="U42" s="48"/>
      <c r="V42" s="48"/>
      <c r="W42" s="48"/>
      <c r="X42" s="48"/>
      <c r="Y42" s="48"/>
      <c r="Z42" s="48"/>
      <c r="AA42" s="48"/>
      <c r="AB42" s="48"/>
    </row>
    <row r="43" s="46" customFormat="1" customHeight="1" spans="1:28">
      <c r="A43" s="52" t="s">
        <v>89</v>
      </c>
      <c r="B43" s="51">
        <v>39</v>
      </c>
      <c r="C43" s="56">
        <v>0</v>
      </c>
      <c r="D43" s="56">
        <v>0</v>
      </c>
      <c r="E43" s="51">
        <v>0</v>
      </c>
      <c r="F43" s="46">
        <f t="shared" si="0"/>
        <v>0</v>
      </c>
      <c r="G43" s="46">
        <f t="shared" si="1"/>
        <v>0</v>
      </c>
      <c r="I43" s="46">
        <f t="shared" si="2"/>
        <v>0</v>
      </c>
      <c r="J43" s="46">
        <f t="shared" si="3"/>
        <v>0</v>
      </c>
      <c r="L43" s="46">
        <v>0</v>
      </c>
      <c r="M43" s="46">
        <v>358.349982</v>
      </c>
      <c r="O43" s="46">
        <f t="shared" si="4"/>
        <v>0</v>
      </c>
      <c r="P43" s="46">
        <f t="shared" si="5"/>
        <v>358.35</v>
      </c>
      <c r="R43" s="48">
        <f t="shared" si="6"/>
        <v>0</v>
      </c>
      <c r="S43" s="48"/>
      <c r="T43" s="48"/>
      <c r="U43" s="48"/>
      <c r="V43" s="48"/>
      <c r="W43" s="48"/>
      <c r="X43" s="48"/>
      <c r="Y43" s="48"/>
      <c r="Z43" s="48"/>
      <c r="AA43" s="48"/>
      <c r="AB43" s="48"/>
    </row>
    <row r="44" s="46" customFormat="1" customHeight="1" spans="1:28">
      <c r="A44" s="52" t="s">
        <v>90</v>
      </c>
      <c r="B44" s="51">
        <v>40</v>
      </c>
      <c r="C44" s="57" t="s">
        <v>91</v>
      </c>
      <c r="D44" s="57" t="s">
        <v>91</v>
      </c>
      <c r="E44" s="57" t="s">
        <v>91</v>
      </c>
      <c r="F44" s="46" t="e">
        <f t="shared" si="0"/>
        <v>#VALUE!</v>
      </c>
      <c r="G44" s="46" t="e">
        <f t="shared" si="1"/>
        <v>#VALUE!</v>
      </c>
      <c r="I44" s="46" t="e">
        <f t="shared" si="2"/>
        <v>#VALUE!</v>
      </c>
      <c r="J44" s="46" t="e">
        <f t="shared" si="3"/>
        <v>#VALUE!</v>
      </c>
      <c r="L44" s="46" t="e">
        <v>#VALUE!</v>
      </c>
      <c r="M44" s="46" t="e">
        <v>#VALUE!</v>
      </c>
      <c r="O44" s="46" t="e">
        <f t="shared" si="4"/>
        <v>#VALUE!</v>
      </c>
      <c r="P44" s="46" t="e">
        <f t="shared" si="5"/>
        <v>#VALUE!</v>
      </c>
      <c r="R44" s="48" t="e">
        <f t="shared" si="6"/>
        <v>#VALUE!</v>
      </c>
      <c r="S44" s="48"/>
      <c r="T44" s="48"/>
      <c r="U44" s="48"/>
      <c r="V44" s="48"/>
      <c r="W44" s="48"/>
      <c r="X44" s="48"/>
      <c r="Y44" s="48"/>
      <c r="Z44" s="48"/>
      <c r="AA44" s="48"/>
      <c r="AB44" s="48"/>
    </row>
    <row r="45" s="46" customFormat="1" customHeight="1" spans="1:28">
      <c r="A45" s="52" t="s">
        <v>92</v>
      </c>
      <c r="B45" s="51">
        <v>41</v>
      </c>
      <c r="C45" s="56">
        <v>352.2</v>
      </c>
      <c r="D45" s="56">
        <v>358.83</v>
      </c>
      <c r="E45" s="51">
        <v>6.63</v>
      </c>
      <c r="F45" s="46">
        <f t="shared" si="0"/>
        <v>0.03522</v>
      </c>
      <c r="G45" s="46">
        <f t="shared" si="1"/>
        <v>0.035883</v>
      </c>
      <c r="I45" s="46">
        <f t="shared" si="2"/>
        <v>0.04</v>
      </c>
      <c r="J45" s="46">
        <f t="shared" si="3"/>
        <v>0.04</v>
      </c>
      <c r="L45" s="46">
        <v>97.252053</v>
      </c>
      <c r="M45" s="46">
        <v>98.467323</v>
      </c>
      <c r="O45" s="46">
        <f t="shared" si="4"/>
        <v>97.25</v>
      </c>
      <c r="P45" s="46">
        <f t="shared" si="5"/>
        <v>98.47</v>
      </c>
      <c r="R45" s="48">
        <f t="shared" si="6"/>
        <v>6.63</v>
      </c>
      <c r="S45" s="48"/>
      <c r="T45" s="48"/>
      <c r="U45" s="48"/>
      <c r="V45" s="48"/>
      <c r="W45" s="48"/>
      <c r="X45" s="48"/>
      <c r="Y45" s="48"/>
      <c r="Z45" s="48"/>
      <c r="AA45" s="48"/>
      <c r="AB45" s="48"/>
    </row>
    <row r="46" s="46" customFormat="1" customHeight="1" spans="1:28">
      <c r="A46" s="52" t="s">
        <v>93</v>
      </c>
      <c r="B46" s="51">
        <v>42</v>
      </c>
      <c r="C46" s="56">
        <v>0</v>
      </c>
      <c r="D46" s="56">
        <v>0</v>
      </c>
      <c r="E46" s="51">
        <v>0</v>
      </c>
      <c r="F46" s="46">
        <f t="shared" si="0"/>
        <v>0</v>
      </c>
      <c r="G46" s="46">
        <f t="shared" si="1"/>
        <v>0</v>
      </c>
      <c r="I46" s="46">
        <f t="shared" si="2"/>
        <v>0</v>
      </c>
      <c r="J46" s="46">
        <f t="shared" si="3"/>
        <v>0</v>
      </c>
      <c r="L46" s="46">
        <v>0</v>
      </c>
      <c r="M46" s="46">
        <v>0</v>
      </c>
      <c r="O46" s="46">
        <f t="shared" si="4"/>
        <v>0</v>
      </c>
      <c r="P46" s="46">
        <f t="shared" si="5"/>
        <v>0</v>
      </c>
      <c r="R46" s="48">
        <f t="shared" si="6"/>
        <v>0</v>
      </c>
      <c r="S46" s="48"/>
      <c r="T46" s="48"/>
      <c r="U46" s="48"/>
      <c r="V46" s="48"/>
      <c r="W46" s="48"/>
      <c r="X46" s="48"/>
      <c r="Y46" s="48"/>
      <c r="Z46" s="48"/>
      <c r="AA46" s="48"/>
      <c r="AB46" s="48"/>
    </row>
    <row r="47" s="46" customFormat="1" customHeight="1" spans="1:28">
      <c r="A47" s="55" t="s">
        <v>94</v>
      </c>
      <c r="B47" s="54">
        <v>43</v>
      </c>
      <c r="C47" s="53">
        <f>C48+C63</f>
        <v>27592.43</v>
      </c>
      <c r="D47" s="53">
        <f>D48+D63</f>
        <v>33580.93</v>
      </c>
      <c r="E47" s="53">
        <f>E48+E63</f>
        <v>5988.5</v>
      </c>
      <c r="F47" s="46">
        <f t="shared" si="0"/>
        <v>2.759243</v>
      </c>
      <c r="G47" s="46">
        <f t="shared" si="1"/>
        <v>3.358093</v>
      </c>
      <c r="I47" s="46">
        <f t="shared" si="2"/>
        <v>2.76</v>
      </c>
      <c r="J47" s="46">
        <f t="shared" si="3"/>
        <v>3.36</v>
      </c>
      <c r="L47" s="46">
        <v>625090.375564</v>
      </c>
      <c r="M47" s="46">
        <v>650451.005642</v>
      </c>
      <c r="O47" s="46">
        <f t="shared" si="4"/>
        <v>625090.38</v>
      </c>
      <c r="P47" s="46">
        <f t="shared" si="5"/>
        <v>650451.01</v>
      </c>
      <c r="R47" s="48">
        <f t="shared" si="6"/>
        <v>5988.5</v>
      </c>
      <c r="S47" s="48"/>
      <c r="T47" s="48"/>
      <c r="U47" s="48"/>
      <c r="V47" s="48"/>
      <c r="W47" s="48"/>
      <c r="X47" s="48"/>
      <c r="Y47" s="48"/>
      <c r="Z47" s="48"/>
      <c r="AA47" s="48"/>
      <c r="AB47" s="48"/>
    </row>
    <row r="48" s="46" customFormat="1" customHeight="1" spans="1:28">
      <c r="A48" s="55" t="s">
        <v>95</v>
      </c>
      <c r="B48" s="54">
        <v>44</v>
      </c>
      <c r="C48" s="53">
        <f>SUM(C49:C62)</f>
        <v>27592.43</v>
      </c>
      <c r="D48" s="53">
        <f>SUM(D49:D62)</f>
        <v>33580.93</v>
      </c>
      <c r="E48" s="53">
        <f>SUM(E49:E62)</f>
        <v>5988.5</v>
      </c>
      <c r="F48" s="46">
        <f t="shared" si="0"/>
        <v>2.759243</v>
      </c>
      <c r="G48" s="46">
        <f t="shared" si="1"/>
        <v>3.358093</v>
      </c>
      <c r="I48" s="46">
        <f t="shared" si="2"/>
        <v>2.76</v>
      </c>
      <c r="J48" s="46">
        <f t="shared" si="3"/>
        <v>3.36</v>
      </c>
      <c r="L48" s="46">
        <v>616937.034474</v>
      </c>
      <c r="M48" s="46">
        <v>642040.532228</v>
      </c>
      <c r="O48" s="46">
        <f t="shared" si="4"/>
        <v>616937.03</v>
      </c>
      <c r="P48" s="46">
        <f t="shared" si="5"/>
        <v>642040.53</v>
      </c>
      <c r="R48" s="48">
        <f t="shared" si="6"/>
        <v>5988.5</v>
      </c>
      <c r="S48" s="48"/>
      <c r="T48" s="48"/>
      <c r="U48" s="48"/>
      <c r="V48" s="48"/>
      <c r="W48" s="48"/>
      <c r="X48" s="48"/>
      <c r="Y48" s="48"/>
      <c r="Z48" s="48"/>
      <c r="AA48" s="48"/>
      <c r="AB48" s="48"/>
    </row>
    <row r="49" s="46" customFormat="1" customHeight="1" spans="1:28">
      <c r="A49" s="52" t="s">
        <v>96</v>
      </c>
      <c r="B49" s="51">
        <v>45</v>
      </c>
      <c r="C49" s="56">
        <v>0</v>
      </c>
      <c r="D49" s="56">
        <v>0</v>
      </c>
      <c r="E49" s="51">
        <v>0</v>
      </c>
      <c r="F49" s="46">
        <f t="shared" si="0"/>
        <v>0</v>
      </c>
      <c r="G49" s="46">
        <f t="shared" si="1"/>
        <v>0</v>
      </c>
      <c r="I49" s="46">
        <f t="shared" si="2"/>
        <v>0</v>
      </c>
      <c r="J49" s="46">
        <f t="shared" si="3"/>
        <v>0</v>
      </c>
      <c r="L49" s="46">
        <v>1500</v>
      </c>
      <c r="M49" s="46">
        <v>9.5</v>
      </c>
      <c r="O49" s="46">
        <f t="shared" si="4"/>
        <v>1500</v>
      </c>
      <c r="P49" s="46">
        <f t="shared" si="5"/>
        <v>9.5</v>
      </c>
      <c r="R49" s="48">
        <f t="shared" si="6"/>
        <v>0</v>
      </c>
      <c r="S49" s="48"/>
      <c r="T49" s="48"/>
      <c r="U49" s="48"/>
      <c r="V49" s="48"/>
      <c r="W49" s="48"/>
      <c r="X49" s="48"/>
      <c r="Y49" s="48"/>
      <c r="Z49" s="48"/>
      <c r="AA49" s="48"/>
      <c r="AB49" s="48"/>
    </row>
    <row r="50" s="46" customFormat="1" customHeight="1" spans="1:28">
      <c r="A50" s="52" t="s">
        <v>97</v>
      </c>
      <c r="B50" s="51">
        <v>46</v>
      </c>
      <c r="C50" s="56">
        <v>0</v>
      </c>
      <c r="D50" s="56">
        <v>0</v>
      </c>
      <c r="E50" s="51">
        <v>0</v>
      </c>
      <c r="F50" s="46">
        <f t="shared" si="0"/>
        <v>0</v>
      </c>
      <c r="G50" s="46">
        <f t="shared" si="1"/>
        <v>0</v>
      </c>
      <c r="I50" s="46">
        <f t="shared" si="2"/>
        <v>0</v>
      </c>
      <c r="J50" s="46">
        <f t="shared" si="3"/>
        <v>0</v>
      </c>
      <c r="L50" s="46">
        <v>0</v>
      </c>
      <c r="M50" s="46">
        <v>0</v>
      </c>
      <c r="O50" s="46">
        <f t="shared" si="4"/>
        <v>0</v>
      </c>
      <c r="P50" s="46">
        <f t="shared" si="5"/>
        <v>0</v>
      </c>
      <c r="R50" s="48">
        <f t="shared" si="6"/>
        <v>0</v>
      </c>
      <c r="S50" s="48"/>
      <c r="T50" s="48"/>
      <c r="U50" s="48"/>
      <c r="V50" s="48"/>
      <c r="W50" s="48"/>
      <c r="X50" s="48"/>
      <c r="Y50" s="48"/>
      <c r="Z50" s="48"/>
      <c r="AA50" s="48"/>
      <c r="AB50" s="48"/>
    </row>
    <row r="51" s="46" customFormat="1" customHeight="1" spans="1:28">
      <c r="A51" s="52" t="s">
        <v>98</v>
      </c>
      <c r="B51" s="51">
        <v>47</v>
      </c>
      <c r="C51" s="56">
        <v>0</v>
      </c>
      <c r="D51" s="56">
        <v>0</v>
      </c>
      <c r="E51" s="51">
        <v>0</v>
      </c>
      <c r="F51" s="46">
        <f t="shared" si="0"/>
        <v>0</v>
      </c>
      <c r="G51" s="46">
        <f t="shared" si="1"/>
        <v>0</v>
      </c>
      <c r="I51" s="46">
        <f t="shared" si="2"/>
        <v>0</v>
      </c>
      <c r="J51" s="46">
        <f t="shared" si="3"/>
        <v>0</v>
      </c>
      <c r="L51" s="46">
        <v>119.93811</v>
      </c>
      <c r="M51" s="46">
        <v>119.169354</v>
      </c>
      <c r="O51" s="46">
        <f t="shared" si="4"/>
        <v>119.94</v>
      </c>
      <c r="P51" s="46">
        <f t="shared" si="5"/>
        <v>119.17</v>
      </c>
      <c r="R51" s="48">
        <f t="shared" si="6"/>
        <v>0</v>
      </c>
      <c r="S51" s="48"/>
      <c r="T51" s="48"/>
      <c r="U51" s="48"/>
      <c r="V51" s="48"/>
      <c r="W51" s="48"/>
      <c r="X51" s="48"/>
      <c r="Y51" s="48"/>
      <c r="Z51" s="48"/>
      <c r="AA51" s="48"/>
      <c r="AB51" s="48"/>
    </row>
    <row r="52" s="46" customFormat="1" customHeight="1" spans="1:28">
      <c r="A52" s="52" t="s">
        <v>99</v>
      </c>
      <c r="B52" s="51">
        <v>48</v>
      </c>
      <c r="C52" s="56">
        <v>0</v>
      </c>
      <c r="D52" s="56">
        <v>0</v>
      </c>
      <c r="E52" s="51">
        <v>0</v>
      </c>
      <c r="F52" s="46">
        <f t="shared" si="0"/>
        <v>0</v>
      </c>
      <c r="G52" s="46">
        <f t="shared" si="1"/>
        <v>0</v>
      </c>
      <c r="I52" s="46">
        <f t="shared" si="2"/>
        <v>0</v>
      </c>
      <c r="J52" s="46">
        <f t="shared" si="3"/>
        <v>0</v>
      </c>
      <c r="L52" s="46">
        <v>22.8</v>
      </c>
      <c r="M52" s="46">
        <v>31.778</v>
      </c>
      <c r="O52" s="46">
        <f t="shared" si="4"/>
        <v>22.8</v>
      </c>
      <c r="P52" s="46">
        <f t="shared" si="5"/>
        <v>31.78</v>
      </c>
      <c r="R52" s="48">
        <f t="shared" si="6"/>
        <v>0</v>
      </c>
      <c r="S52" s="48"/>
      <c r="T52" s="48"/>
      <c r="U52" s="48"/>
      <c r="V52" s="48"/>
      <c r="W52" s="48"/>
      <c r="X52" s="48"/>
      <c r="Y52" s="48"/>
      <c r="Z52" s="48"/>
      <c r="AA52" s="48"/>
      <c r="AB52" s="48"/>
    </row>
    <row r="53" s="46" customFormat="1" customHeight="1" spans="1:28">
      <c r="A53" s="52" t="s">
        <v>100</v>
      </c>
      <c r="B53" s="51">
        <v>49</v>
      </c>
      <c r="C53" s="56">
        <v>0</v>
      </c>
      <c r="D53" s="56">
        <v>0</v>
      </c>
      <c r="E53" s="51">
        <v>0</v>
      </c>
      <c r="F53" s="46">
        <f t="shared" si="0"/>
        <v>0</v>
      </c>
      <c r="G53" s="46">
        <f t="shared" si="1"/>
        <v>0</v>
      </c>
      <c r="I53" s="46">
        <f t="shared" si="2"/>
        <v>0</v>
      </c>
      <c r="J53" s="46">
        <f t="shared" si="3"/>
        <v>0</v>
      </c>
      <c r="L53" s="46">
        <v>392.468317</v>
      </c>
      <c r="M53" s="46">
        <v>472.50605</v>
      </c>
      <c r="O53" s="46">
        <f t="shared" si="4"/>
        <v>392.47</v>
      </c>
      <c r="P53" s="46">
        <f t="shared" si="5"/>
        <v>472.51</v>
      </c>
      <c r="R53" s="48">
        <f t="shared" si="6"/>
        <v>0</v>
      </c>
      <c r="S53" s="48"/>
      <c r="T53" s="48"/>
      <c r="U53" s="48"/>
      <c r="V53" s="48"/>
      <c r="W53" s="48"/>
      <c r="X53" s="48"/>
      <c r="Y53" s="48"/>
      <c r="Z53" s="48"/>
      <c r="AA53" s="48"/>
      <c r="AB53" s="48"/>
    </row>
    <row r="54" s="46" customFormat="1" customHeight="1" spans="1:28">
      <c r="A54" s="52" t="s">
        <v>101</v>
      </c>
      <c r="B54" s="51">
        <v>50</v>
      </c>
      <c r="C54" s="56">
        <v>0</v>
      </c>
      <c r="D54" s="56">
        <v>0</v>
      </c>
      <c r="E54" s="51">
        <v>0</v>
      </c>
      <c r="F54" s="46">
        <f t="shared" si="0"/>
        <v>0</v>
      </c>
      <c r="G54" s="46">
        <f t="shared" si="1"/>
        <v>0</v>
      </c>
      <c r="I54" s="46">
        <f t="shared" si="2"/>
        <v>0</v>
      </c>
      <c r="J54" s="46">
        <f t="shared" si="3"/>
        <v>0</v>
      </c>
      <c r="L54" s="46">
        <v>0</v>
      </c>
      <c r="M54" s="46">
        <v>0</v>
      </c>
      <c r="O54" s="46">
        <f t="shared" si="4"/>
        <v>0</v>
      </c>
      <c r="P54" s="46">
        <f t="shared" si="5"/>
        <v>0</v>
      </c>
      <c r="R54" s="48">
        <f t="shared" si="6"/>
        <v>0</v>
      </c>
      <c r="S54" s="48"/>
      <c r="T54" s="48"/>
      <c r="U54" s="48"/>
      <c r="V54" s="48"/>
      <c r="W54" s="48"/>
      <c r="X54" s="48"/>
      <c r="Y54" s="48"/>
      <c r="Z54" s="48"/>
      <c r="AA54" s="48"/>
      <c r="AB54" s="48"/>
    </row>
    <row r="55" s="46" customFormat="1" customHeight="1" spans="1:28">
      <c r="A55" s="52" t="s">
        <v>102</v>
      </c>
      <c r="B55" s="51">
        <v>51</v>
      </c>
      <c r="C55" s="56">
        <v>7867.72</v>
      </c>
      <c r="D55" s="56">
        <v>11092.07</v>
      </c>
      <c r="E55" s="51">
        <v>3224.35</v>
      </c>
      <c r="F55" s="46">
        <f t="shared" si="0"/>
        <v>0.786772</v>
      </c>
      <c r="G55" s="46">
        <f t="shared" si="1"/>
        <v>1.109207</v>
      </c>
      <c r="I55" s="46">
        <f t="shared" si="2"/>
        <v>0.79</v>
      </c>
      <c r="J55" s="46">
        <f t="shared" si="3"/>
        <v>1.11</v>
      </c>
      <c r="L55" s="46">
        <v>36568.568614</v>
      </c>
      <c r="M55" s="46">
        <v>37236.871622</v>
      </c>
      <c r="O55" s="46">
        <f t="shared" si="4"/>
        <v>36568.57</v>
      </c>
      <c r="P55" s="46">
        <f t="shared" si="5"/>
        <v>37236.87</v>
      </c>
      <c r="R55" s="48">
        <f t="shared" si="6"/>
        <v>3224.35</v>
      </c>
      <c r="S55" s="48"/>
      <c r="T55" s="48"/>
      <c r="U55" s="48"/>
      <c r="V55" s="48"/>
      <c r="W55" s="48"/>
      <c r="X55" s="48"/>
      <c r="Y55" s="48"/>
      <c r="Z55" s="48"/>
      <c r="AA55" s="48"/>
      <c r="AB55" s="48"/>
    </row>
    <row r="56" s="46" customFormat="1" customHeight="1" spans="1:28">
      <c r="A56" s="52" t="s">
        <v>103</v>
      </c>
      <c r="B56" s="51">
        <v>52</v>
      </c>
      <c r="C56" s="56">
        <v>0</v>
      </c>
      <c r="D56" s="56">
        <v>0</v>
      </c>
      <c r="E56" s="51">
        <v>0</v>
      </c>
      <c r="F56" s="46">
        <f t="shared" si="0"/>
        <v>0</v>
      </c>
      <c r="G56" s="46">
        <f t="shared" si="1"/>
        <v>0</v>
      </c>
      <c r="I56" s="46">
        <f t="shared" si="2"/>
        <v>0</v>
      </c>
      <c r="J56" s="46">
        <f t="shared" si="3"/>
        <v>0</v>
      </c>
      <c r="L56" s="46">
        <v>0</v>
      </c>
      <c r="M56" s="46">
        <v>0</v>
      </c>
      <c r="O56" s="46">
        <f t="shared" si="4"/>
        <v>0</v>
      </c>
      <c r="P56" s="46">
        <f t="shared" si="5"/>
        <v>0</v>
      </c>
      <c r="R56" s="48">
        <f t="shared" si="6"/>
        <v>0</v>
      </c>
      <c r="S56" s="48"/>
      <c r="T56" s="48"/>
      <c r="U56" s="48"/>
      <c r="V56" s="48"/>
      <c r="W56" s="48"/>
      <c r="X56" s="48"/>
      <c r="Y56" s="48"/>
      <c r="Z56" s="48"/>
      <c r="AA56" s="48"/>
      <c r="AB56" s="48"/>
    </row>
    <row r="57" s="46" customFormat="1" customHeight="1" spans="1:28">
      <c r="A57" s="52" t="s">
        <v>104</v>
      </c>
      <c r="B57" s="51">
        <v>53</v>
      </c>
      <c r="C57" s="56">
        <v>0</v>
      </c>
      <c r="D57" s="56">
        <v>0</v>
      </c>
      <c r="E57" s="51">
        <v>0</v>
      </c>
      <c r="F57" s="46">
        <f t="shared" si="0"/>
        <v>0</v>
      </c>
      <c r="G57" s="46">
        <f t="shared" si="1"/>
        <v>0</v>
      </c>
      <c r="I57" s="46">
        <f t="shared" si="2"/>
        <v>0</v>
      </c>
      <c r="J57" s="46">
        <f t="shared" si="3"/>
        <v>0</v>
      </c>
      <c r="L57" s="46">
        <v>0</v>
      </c>
      <c r="M57" s="46">
        <v>0</v>
      </c>
      <c r="O57" s="46">
        <f t="shared" si="4"/>
        <v>0</v>
      </c>
      <c r="P57" s="46">
        <f t="shared" si="5"/>
        <v>0</v>
      </c>
      <c r="R57" s="48">
        <f t="shared" si="6"/>
        <v>0</v>
      </c>
      <c r="S57" s="48"/>
      <c r="T57" s="48"/>
      <c r="U57" s="48"/>
      <c r="V57" s="48"/>
      <c r="W57" s="48"/>
      <c r="X57" s="48"/>
      <c r="Y57" s="48"/>
      <c r="Z57" s="48"/>
      <c r="AA57" s="48"/>
      <c r="AB57" s="48"/>
    </row>
    <row r="58" s="46" customFormat="1" customHeight="1" spans="1:28">
      <c r="A58" s="52" t="s">
        <v>105</v>
      </c>
      <c r="B58" s="51">
        <v>54</v>
      </c>
      <c r="C58" s="56">
        <v>0</v>
      </c>
      <c r="D58" s="56">
        <v>0</v>
      </c>
      <c r="E58" s="51">
        <v>0</v>
      </c>
      <c r="F58" s="46">
        <f t="shared" si="0"/>
        <v>0</v>
      </c>
      <c r="G58" s="46">
        <f t="shared" si="1"/>
        <v>0</v>
      </c>
      <c r="I58" s="46">
        <f t="shared" si="2"/>
        <v>0</v>
      </c>
      <c r="J58" s="46">
        <f t="shared" si="3"/>
        <v>0</v>
      </c>
      <c r="L58" s="46">
        <v>4566.251892</v>
      </c>
      <c r="M58" s="46">
        <v>4698.085997</v>
      </c>
      <c r="O58" s="46">
        <f t="shared" si="4"/>
        <v>4566.25</v>
      </c>
      <c r="P58" s="46">
        <f t="shared" si="5"/>
        <v>4698.09</v>
      </c>
      <c r="R58" s="48">
        <f t="shared" si="6"/>
        <v>0</v>
      </c>
      <c r="S58" s="48"/>
      <c r="T58" s="48"/>
      <c r="U58" s="48"/>
      <c r="V58" s="48"/>
      <c r="W58" s="48"/>
      <c r="X58" s="48"/>
      <c r="Y58" s="48"/>
      <c r="Z58" s="48"/>
      <c r="AA58" s="48"/>
      <c r="AB58" s="48"/>
    </row>
    <row r="59" s="46" customFormat="1" customHeight="1" spans="1:28">
      <c r="A59" s="52" t="s">
        <v>106</v>
      </c>
      <c r="B59" s="51">
        <v>55</v>
      </c>
      <c r="C59" s="56">
        <v>18894.85</v>
      </c>
      <c r="D59" s="56">
        <v>22488.86</v>
      </c>
      <c r="E59" s="51">
        <v>3594.01</v>
      </c>
      <c r="F59" s="46">
        <f t="shared" si="0"/>
        <v>1.889485</v>
      </c>
      <c r="G59" s="46">
        <f t="shared" si="1"/>
        <v>2.248886</v>
      </c>
      <c r="I59" s="46">
        <f t="shared" si="2"/>
        <v>1.89</v>
      </c>
      <c r="J59" s="46">
        <f t="shared" si="3"/>
        <v>2.25</v>
      </c>
      <c r="L59" s="46">
        <v>573691.947675</v>
      </c>
      <c r="M59" s="46">
        <v>599472.621205</v>
      </c>
      <c r="O59" s="46">
        <f t="shared" si="4"/>
        <v>573691.95</v>
      </c>
      <c r="P59" s="46">
        <f t="shared" si="5"/>
        <v>599472.62</v>
      </c>
      <c r="R59" s="48">
        <f t="shared" si="6"/>
        <v>3594.01</v>
      </c>
      <c r="S59" s="48"/>
      <c r="T59" s="48"/>
      <c r="U59" s="48"/>
      <c r="V59" s="48"/>
      <c r="W59" s="48"/>
      <c r="X59" s="48"/>
      <c r="Y59" s="48"/>
      <c r="Z59" s="48"/>
      <c r="AA59" s="48"/>
      <c r="AB59" s="48"/>
    </row>
    <row r="60" s="46" customFormat="1" customHeight="1" spans="1:28">
      <c r="A60" s="52" t="s">
        <v>107</v>
      </c>
      <c r="B60" s="51">
        <v>56</v>
      </c>
      <c r="C60" s="56">
        <v>829.86</v>
      </c>
      <c r="D60" s="56">
        <v>0</v>
      </c>
      <c r="E60" s="51">
        <v>-829.86</v>
      </c>
      <c r="F60" s="46">
        <f t="shared" si="0"/>
        <v>0.082986</v>
      </c>
      <c r="G60" s="46">
        <f t="shared" si="1"/>
        <v>0</v>
      </c>
      <c r="I60" s="46">
        <f t="shared" si="2"/>
        <v>0.08</v>
      </c>
      <c r="J60" s="46">
        <f t="shared" si="3"/>
        <v>0</v>
      </c>
      <c r="L60" s="46">
        <v>32.190296</v>
      </c>
      <c r="M60" s="46">
        <v>0</v>
      </c>
      <c r="O60" s="46">
        <f t="shared" si="4"/>
        <v>32.19</v>
      </c>
      <c r="P60" s="46">
        <f t="shared" si="5"/>
        <v>0</v>
      </c>
      <c r="R60" s="48">
        <f t="shared" si="6"/>
        <v>-829.86</v>
      </c>
      <c r="S60" s="48"/>
      <c r="T60" s="48"/>
      <c r="U60" s="48"/>
      <c r="V60" s="48"/>
      <c r="W60" s="48"/>
      <c r="X60" s="48"/>
      <c r="Y60" s="48"/>
      <c r="Z60" s="48"/>
      <c r="AA60" s="48"/>
      <c r="AB60" s="48"/>
    </row>
    <row r="61" s="46" customFormat="1" customHeight="1" spans="1:28">
      <c r="A61" s="52" t="s">
        <v>108</v>
      </c>
      <c r="B61" s="51">
        <v>57</v>
      </c>
      <c r="C61" s="56">
        <v>0</v>
      </c>
      <c r="D61" s="56">
        <v>0</v>
      </c>
      <c r="E61" s="51">
        <v>0</v>
      </c>
      <c r="F61" s="46">
        <f t="shared" si="0"/>
        <v>0</v>
      </c>
      <c r="G61" s="46">
        <f t="shared" si="1"/>
        <v>0</v>
      </c>
      <c r="I61" s="46">
        <f t="shared" si="2"/>
        <v>0</v>
      </c>
      <c r="J61" s="46">
        <f t="shared" si="3"/>
        <v>0</v>
      </c>
      <c r="L61" s="46">
        <v>28.482939</v>
      </c>
      <c r="M61" s="46">
        <v>0</v>
      </c>
      <c r="O61" s="46">
        <f t="shared" si="4"/>
        <v>28.48</v>
      </c>
      <c r="P61" s="46">
        <f t="shared" si="5"/>
        <v>0</v>
      </c>
      <c r="R61" s="48">
        <f t="shared" si="6"/>
        <v>0</v>
      </c>
      <c r="S61" s="48"/>
      <c r="T61" s="48"/>
      <c r="U61" s="48"/>
      <c r="V61" s="48"/>
      <c r="W61" s="48"/>
      <c r="X61" s="48"/>
      <c r="Y61" s="48"/>
      <c r="Z61" s="48"/>
      <c r="AA61" s="48"/>
      <c r="AB61" s="48"/>
    </row>
    <row r="62" s="46" customFormat="1" customHeight="1" spans="1:28">
      <c r="A62" s="52" t="s">
        <v>109</v>
      </c>
      <c r="B62" s="51">
        <v>58</v>
      </c>
      <c r="C62" s="56">
        <v>0</v>
      </c>
      <c r="D62" s="56">
        <v>0</v>
      </c>
      <c r="E62" s="51">
        <v>0</v>
      </c>
      <c r="F62" s="46">
        <f t="shared" si="0"/>
        <v>0</v>
      </c>
      <c r="G62" s="46">
        <f t="shared" si="1"/>
        <v>0</v>
      </c>
      <c r="I62" s="46">
        <f t="shared" si="2"/>
        <v>0</v>
      </c>
      <c r="J62" s="46">
        <f t="shared" si="3"/>
        <v>0</v>
      </c>
      <c r="L62" s="46">
        <v>14.386631</v>
      </c>
      <c r="M62" s="46">
        <v>0</v>
      </c>
      <c r="O62" s="46">
        <f t="shared" si="4"/>
        <v>14.39</v>
      </c>
      <c r="P62" s="46">
        <f t="shared" si="5"/>
        <v>0</v>
      </c>
      <c r="R62" s="48">
        <f t="shared" si="6"/>
        <v>0</v>
      </c>
      <c r="S62" s="48"/>
      <c r="T62" s="48"/>
      <c r="U62" s="48"/>
      <c r="V62" s="48"/>
      <c r="W62" s="48"/>
      <c r="X62" s="48"/>
      <c r="Y62" s="48"/>
      <c r="Z62" s="48"/>
      <c r="AA62" s="48"/>
      <c r="AB62" s="48"/>
    </row>
    <row r="63" s="46" customFormat="1" customHeight="1" spans="1:28">
      <c r="A63" s="55" t="s">
        <v>110</v>
      </c>
      <c r="B63" s="54">
        <v>59</v>
      </c>
      <c r="C63" s="53">
        <f>SUM(C64:C68)</f>
        <v>0</v>
      </c>
      <c r="D63" s="53">
        <f>SUM(D64:D68)</f>
        <v>0</v>
      </c>
      <c r="E63" s="53">
        <f>SUM(E64:E68)</f>
        <v>0</v>
      </c>
      <c r="F63" s="46">
        <f t="shared" si="0"/>
        <v>0</v>
      </c>
      <c r="G63" s="46">
        <f t="shared" si="1"/>
        <v>0</v>
      </c>
      <c r="I63" s="46">
        <f t="shared" si="2"/>
        <v>0</v>
      </c>
      <c r="J63" s="46">
        <f t="shared" si="3"/>
        <v>0</v>
      </c>
      <c r="L63" s="46">
        <v>8153.34109</v>
      </c>
      <c r="M63" s="46">
        <v>8410.473414</v>
      </c>
      <c r="O63" s="46">
        <f t="shared" si="4"/>
        <v>8153.34</v>
      </c>
      <c r="P63" s="46">
        <f t="shared" si="5"/>
        <v>8410.47</v>
      </c>
      <c r="R63" s="48">
        <f t="shared" si="6"/>
        <v>0</v>
      </c>
      <c r="S63" s="48"/>
      <c r="T63" s="48"/>
      <c r="U63" s="48"/>
      <c r="V63" s="48"/>
      <c r="W63" s="48"/>
      <c r="X63" s="48"/>
      <c r="Y63" s="48"/>
      <c r="Z63" s="48"/>
      <c r="AA63" s="48"/>
      <c r="AB63" s="48"/>
    </row>
    <row r="64" s="46" customFormat="1" customHeight="1" spans="1:28">
      <c r="A64" s="52" t="s">
        <v>111</v>
      </c>
      <c r="B64" s="51">
        <v>60</v>
      </c>
      <c r="C64" s="56">
        <v>0</v>
      </c>
      <c r="D64" s="56">
        <v>0</v>
      </c>
      <c r="E64" s="51">
        <v>0</v>
      </c>
      <c r="F64" s="46">
        <f t="shared" si="0"/>
        <v>0</v>
      </c>
      <c r="G64" s="46">
        <f t="shared" si="1"/>
        <v>0</v>
      </c>
      <c r="I64" s="46">
        <f t="shared" si="2"/>
        <v>0</v>
      </c>
      <c r="J64" s="46">
        <f t="shared" si="3"/>
        <v>0</v>
      </c>
      <c r="L64" s="46">
        <v>1363.630845</v>
      </c>
      <c r="M64" s="46">
        <v>3061.513679</v>
      </c>
      <c r="O64" s="46">
        <f t="shared" si="4"/>
        <v>1363.63</v>
      </c>
      <c r="P64" s="46">
        <f t="shared" si="5"/>
        <v>3061.51</v>
      </c>
      <c r="R64" s="48">
        <f t="shared" si="6"/>
        <v>0</v>
      </c>
      <c r="S64" s="48"/>
      <c r="T64" s="48"/>
      <c r="U64" s="48"/>
      <c r="V64" s="48"/>
      <c r="W64" s="48"/>
      <c r="X64" s="48"/>
      <c r="Y64" s="48"/>
      <c r="Z64" s="48"/>
      <c r="AA64" s="48"/>
      <c r="AB64" s="48"/>
    </row>
    <row r="65" s="46" customFormat="1" customHeight="1" spans="1:28">
      <c r="A65" s="52" t="s">
        <v>112</v>
      </c>
      <c r="B65" s="51">
        <v>61</v>
      </c>
      <c r="C65" s="56">
        <v>0</v>
      </c>
      <c r="D65" s="56">
        <v>0</v>
      </c>
      <c r="E65" s="51">
        <v>0</v>
      </c>
      <c r="F65" s="46">
        <f t="shared" si="0"/>
        <v>0</v>
      </c>
      <c r="G65" s="46">
        <f t="shared" si="1"/>
        <v>0</v>
      </c>
      <c r="I65" s="46">
        <f t="shared" si="2"/>
        <v>0</v>
      </c>
      <c r="J65" s="46">
        <f t="shared" si="3"/>
        <v>0</v>
      </c>
      <c r="L65" s="46">
        <v>6697.890055</v>
      </c>
      <c r="M65" s="46">
        <v>4856.595884</v>
      </c>
      <c r="O65" s="46">
        <f t="shared" si="4"/>
        <v>6697.89</v>
      </c>
      <c r="P65" s="46">
        <f t="shared" si="5"/>
        <v>4856.6</v>
      </c>
      <c r="R65" s="48">
        <f t="shared" si="6"/>
        <v>0</v>
      </c>
      <c r="S65" s="48"/>
      <c r="T65" s="48"/>
      <c r="U65" s="48"/>
      <c r="V65" s="48"/>
      <c r="W65" s="48"/>
      <c r="X65" s="48"/>
      <c r="Y65" s="48"/>
      <c r="Z65" s="48"/>
      <c r="AA65" s="48"/>
      <c r="AB65" s="48"/>
    </row>
    <row r="66" s="46" customFormat="1" customHeight="1" spans="1:28">
      <c r="A66" s="52" t="s">
        <v>113</v>
      </c>
      <c r="B66" s="51">
        <v>62</v>
      </c>
      <c r="C66" s="56">
        <v>0</v>
      </c>
      <c r="D66" s="56">
        <v>0</v>
      </c>
      <c r="E66" s="51">
        <v>0</v>
      </c>
      <c r="F66" s="46">
        <f t="shared" si="0"/>
        <v>0</v>
      </c>
      <c r="G66" s="46">
        <f t="shared" si="1"/>
        <v>0</v>
      </c>
      <c r="I66" s="46">
        <f t="shared" si="2"/>
        <v>0</v>
      </c>
      <c r="J66" s="46">
        <f t="shared" si="3"/>
        <v>0</v>
      </c>
      <c r="L66" s="46">
        <v>0</v>
      </c>
      <c r="M66" s="46">
        <v>0</v>
      </c>
      <c r="O66" s="46">
        <f t="shared" si="4"/>
        <v>0</v>
      </c>
      <c r="P66" s="46">
        <f t="shared" si="5"/>
        <v>0</v>
      </c>
      <c r="R66" s="48">
        <f t="shared" si="6"/>
        <v>0</v>
      </c>
      <c r="S66" s="48"/>
      <c r="T66" s="48"/>
      <c r="U66" s="48"/>
      <c r="V66" s="48"/>
      <c r="W66" s="48"/>
      <c r="X66" s="48"/>
      <c r="Y66" s="48"/>
      <c r="Z66" s="48"/>
      <c r="AA66" s="48"/>
      <c r="AB66" s="48"/>
    </row>
    <row r="67" s="46" customFormat="1" customHeight="1" spans="1:28">
      <c r="A67" s="52" t="s">
        <v>114</v>
      </c>
      <c r="B67" s="51">
        <v>63</v>
      </c>
      <c r="C67" s="56">
        <v>0</v>
      </c>
      <c r="D67" s="56">
        <v>0</v>
      </c>
      <c r="E67" s="51">
        <v>0</v>
      </c>
      <c r="F67" s="46">
        <f t="shared" si="0"/>
        <v>0</v>
      </c>
      <c r="G67" s="46">
        <f t="shared" si="1"/>
        <v>0</v>
      </c>
      <c r="I67" s="46">
        <f t="shared" si="2"/>
        <v>0</v>
      </c>
      <c r="J67" s="46">
        <f t="shared" si="3"/>
        <v>0</v>
      </c>
      <c r="L67" s="46">
        <v>91.82019</v>
      </c>
      <c r="M67" s="46">
        <v>492.363851</v>
      </c>
      <c r="O67" s="46">
        <f t="shared" si="4"/>
        <v>91.82</v>
      </c>
      <c r="P67" s="46">
        <f t="shared" si="5"/>
        <v>492.36</v>
      </c>
      <c r="R67" s="48">
        <f t="shared" si="6"/>
        <v>0</v>
      </c>
      <c r="S67" s="48"/>
      <c r="T67" s="48"/>
      <c r="U67" s="48"/>
      <c r="V67" s="48"/>
      <c r="W67" s="48"/>
      <c r="X67" s="48"/>
      <c r="Y67" s="48"/>
      <c r="Z67" s="48"/>
      <c r="AA67" s="48"/>
      <c r="AB67" s="48"/>
    </row>
    <row r="68" s="46" customFormat="1" customHeight="1" spans="1:28">
      <c r="A68" s="52" t="s">
        <v>115</v>
      </c>
      <c r="B68" s="51">
        <v>64</v>
      </c>
      <c r="C68" s="56">
        <v>0</v>
      </c>
      <c r="D68" s="56">
        <v>0</v>
      </c>
      <c r="E68" s="51">
        <v>0</v>
      </c>
      <c r="F68" s="46">
        <f t="shared" si="0"/>
        <v>0</v>
      </c>
      <c r="G68" s="46">
        <f t="shared" si="1"/>
        <v>0</v>
      </c>
      <c r="I68" s="46">
        <f t="shared" si="2"/>
        <v>0</v>
      </c>
      <c r="J68" s="46">
        <f t="shared" si="3"/>
        <v>0</v>
      </c>
      <c r="L68" s="46">
        <v>0</v>
      </c>
      <c r="M68" s="46">
        <v>0</v>
      </c>
      <c r="O68" s="46">
        <f t="shared" si="4"/>
        <v>0</v>
      </c>
      <c r="P68" s="46">
        <f t="shared" si="5"/>
        <v>0</v>
      </c>
      <c r="R68" s="48">
        <f t="shared" si="6"/>
        <v>0</v>
      </c>
      <c r="S68" s="48"/>
      <c r="T68" s="48"/>
      <c r="U68" s="48"/>
      <c r="V68" s="48"/>
      <c r="W68" s="48"/>
      <c r="X68" s="48"/>
      <c r="Y68" s="48"/>
      <c r="Z68" s="48"/>
      <c r="AA68" s="48"/>
      <c r="AB68" s="48"/>
    </row>
    <row r="69" s="46" customFormat="1" customHeight="1" spans="1:28">
      <c r="A69" s="55" t="s">
        <v>116</v>
      </c>
      <c r="B69" s="54">
        <v>65</v>
      </c>
      <c r="C69" s="53">
        <f>C5-C47</f>
        <v>2895.51</v>
      </c>
      <c r="D69" s="53">
        <f>D5-D47</f>
        <v>3739.66</v>
      </c>
      <c r="E69" s="53">
        <f>E5-E47</f>
        <v>844.149999999999</v>
      </c>
      <c r="F69" s="46">
        <f t="shared" ref="F69:F73" si="7">C69/10000</f>
        <v>0.289551</v>
      </c>
      <c r="G69" s="46">
        <f t="shared" ref="G69:G73" si="8">D69/10000</f>
        <v>0.373966</v>
      </c>
      <c r="I69" s="46">
        <f t="shared" ref="I69:I73" si="9">ROUND(F69,2)</f>
        <v>0.29</v>
      </c>
      <c r="J69" s="46">
        <f t="shared" ref="J69:J73" si="10">ROUND(G69,2)</f>
        <v>0.37</v>
      </c>
      <c r="L69" s="46">
        <v>40773.408568</v>
      </c>
      <c r="M69" s="46">
        <v>185860.488138</v>
      </c>
      <c r="O69" s="46">
        <f t="shared" ref="O69:O73" si="11">ROUND(L69,2)</f>
        <v>40773.41</v>
      </c>
      <c r="P69" s="46">
        <f t="shared" ref="P69:P73" si="12">ROUND(M69,2)</f>
        <v>185860.49</v>
      </c>
      <c r="R69" s="48">
        <f t="shared" ref="R69:R71" si="13">D69-C69</f>
        <v>844.149999999998</v>
      </c>
      <c r="S69" s="48"/>
      <c r="T69" s="48"/>
      <c r="U69" s="48"/>
      <c r="V69" s="48"/>
      <c r="W69" s="48"/>
      <c r="X69" s="48"/>
      <c r="Y69" s="48"/>
      <c r="Z69" s="48"/>
      <c r="AA69" s="48"/>
      <c r="AB69" s="48"/>
    </row>
    <row r="70" s="46" customFormat="1" customHeight="1" spans="1:28">
      <c r="A70" s="55" t="s">
        <v>117</v>
      </c>
      <c r="B70" s="54">
        <v>66</v>
      </c>
      <c r="C70" s="53">
        <v>2895.51</v>
      </c>
      <c r="D70" s="53">
        <v>3739.66</v>
      </c>
      <c r="E70" s="54">
        <v>844.15</v>
      </c>
      <c r="F70" s="46">
        <f t="shared" si="7"/>
        <v>0.289551</v>
      </c>
      <c r="G70" s="46">
        <f t="shared" si="8"/>
        <v>0.373966</v>
      </c>
      <c r="I70" s="46">
        <f t="shared" si="9"/>
        <v>0.29</v>
      </c>
      <c r="J70" s="46">
        <f t="shared" si="10"/>
        <v>0.37</v>
      </c>
      <c r="L70" s="46">
        <v>39643.919567</v>
      </c>
      <c r="M70" s="46">
        <v>184648.635609</v>
      </c>
      <c r="O70" s="46">
        <f t="shared" si="11"/>
        <v>39643.92</v>
      </c>
      <c r="P70" s="46">
        <f t="shared" si="12"/>
        <v>184648.64</v>
      </c>
      <c r="R70" s="48">
        <f t="shared" si="13"/>
        <v>844.15</v>
      </c>
      <c r="S70" s="48"/>
      <c r="T70" s="48"/>
      <c r="U70" s="48"/>
      <c r="V70" s="48"/>
      <c r="W70" s="48"/>
      <c r="X70" s="48"/>
      <c r="Y70" s="48"/>
      <c r="Z70" s="48"/>
      <c r="AA70" s="48"/>
      <c r="AB70" s="48"/>
    </row>
    <row r="71" s="46" customFormat="1" customHeight="1" spans="1:28">
      <c r="A71" s="55" t="s">
        <v>118</v>
      </c>
      <c r="B71" s="54">
        <v>67</v>
      </c>
      <c r="C71" s="53">
        <v>0</v>
      </c>
      <c r="D71" s="53">
        <v>0</v>
      </c>
      <c r="E71" s="54">
        <v>0</v>
      </c>
      <c r="F71" s="46">
        <f t="shared" si="7"/>
        <v>0</v>
      </c>
      <c r="G71" s="46">
        <f t="shared" si="8"/>
        <v>0</v>
      </c>
      <c r="I71" s="46">
        <f t="shared" si="9"/>
        <v>0</v>
      </c>
      <c r="J71" s="46">
        <f t="shared" si="10"/>
        <v>0</v>
      </c>
      <c r="L71" s="46">
        <v>1129.489001</v>
      </c>
      <c r="M71" s="46">
        <v>1211.852529</v>
      </c>
      <c r="O71" s="46">
        <f t="shared" si="11"/>
        <v>1129.49</v>
      </c>
      <c r="P71" s="46">
        <f t="shared" si="12"/>
        <v>1211.85</v>
      </c>
      <c r="R71" s="48">
        <f t="shared" si="13"/>
        <v>0</v>
      </c>
      <c r="S71" s="48"/>
      <c r="T71" s="48"/>
      <c r="U71" s="48"/>
      <c r="V71" s="48"/>
      <c r="W71" s="48"/>
      <c r="X71" s="48"/>
      <c r="Y71" s="48"/>
      <c r="Z71" s="48"/>
      <c r="AA71" s="48"/>
      <c r="AB71" s="48"/>
    </row>
    <row r="72" s="46" customFormat="1" customHeight="1" spans="1:28">
      <c r="A72" s="52" t="s">
        <v>119</v>
      </c>
      <c r="B72" s="51">
        <v>68</v>
      </c>
      <c r="C72" s="56">
        <v>0</v>
      </c>
      <c r="D72" s="56">
        <v>0</v>
      </c>
      <c r="E72" s="51">
        <v>0</v>
      </c>
      <c r="F72" s="46">
        <f t="shared" si="7"/>
        <v>0</v>
      </c>
      <c r="G72" s="46">
        <f t="shared" si="8"/>
        <v>0</v>
      </c>
      <c r="I72" s="46">
        <f t="shared" si="9"/>
        <v>0</v>
      </c>
      <c r="J72" s="46">
        <f t="shared" si="10"/>
        <v>0</v>
      </c>
      <c r="L72" s="46">
        <v>0</v>
      </c>
      <c r="M72" s="46">
        <v>0</v>
      </c>
      <c r="O72" s="46">
        <f t="shared" si="11"/>
        <v>0</v>
      </c>
      <c r="P72" s="46">
        <f t="shared" si="12"/>
        <v>0</v>
      </c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</row>
    <row r="73" s="46" customFormat="1" customHeight="1" spans="1:28">
      <c r="A73" s="52" t="s">
        <v>120</v>
      </c>
      <c r="B73" s="51">
        <v>69</v>
      </c>
      <c r="C73" s="56">
        <v>0</v>
      </c>
      <c r="D73" s="56">
        <v>0</v>
      </c>
      <c r="E73" s="51">
        <v>0</v>
      </c>
      <c r="F73" s="46">
        <f t="shared" si="7"/>
        <v>0</v>
      </c>
      <c r="G73" s="46">
        <f t="shared" si="8"/>
        <v>0</v>
      </c>
      <c r="I73" s="46">
        <f t="shared" si="9"/>
        <v>0</v>
      </c>
      <c r="J73" s="46">
        <f t="shared" si="10"/>
        <v>0</v>
      </c>
      <c r="L73" s="46">
        <v>0</v>
      </c>
      <c r="M73" s="46">
        <v>0</v>
      </c>
      <c r="O73" s="46">
        <f t="shared" si="11"/>
        <v>0</v>
      </c>
      <c r="P73" s="46">
        <f t="shared" si="12"/>
        <v>0</v>
      </c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</row>
  </sheetData>
  <mergeCells count="1">
    <mergeCell ref="A1:E1"/>
  </mergeCells>
  <pageMargins left="0.236111111111111" right="0.432638888888889" top="0.196527777777778" bottom="0.196527777777778" header="0.5" footer="0.5"/>
  <pageSetup paperSize="9" scale="8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L79"/>
  <sheetViews>
    <sheetView workbookViewId="0">
      <selection activeCell="A1" sqref="A1:L1"/>
    </sheetView>
  </sheetViews>
  <sheetFormatPr defaultColWidth="6.75" defaultRowHeight="13.5"/>
  <cols>
    <col min="1" max="1" width="59.025" style="20" customWidth="1"/>
    <col min="2" max="2" width="4.625" style="20" customWidth="1"/>
    <col min="3" max="4" width="30.775" style="20" customWidth="1"/>
    <col min="5" max="5" width="26.975" style="20" customWidth="1"/>
    <col min="6" max="6" width="5.25" style="20" customWidth="1"/>
    <col min="7" max="7" width="46.8916666666667" style="20" customWidth="1"/>
    <col min="8" max="8" width="4.625" style="20" customWidth="1"/>
    <col min="9" max="9" width="19.375" style="20" customWidth="1"/>
    <col min="10" max="10" width="38.575" style="20" customWidth="1"/>
    <col min="11" max="11" width="34.975" style="20" customWidth="1"/>
    <col min="12" max="12" width="1.66666666666667" style="20" customWidth="1"/>
    <col min="13" max="13" width="6.75" style="20"/>
    <col min="14" max="15" width="11.5" style="20"/>
    <col min="16" max="16384" width="6.75" style="20"/>
  </cols>
  <sheetData>
    <row r="1" s="20" customFormat="1" ht="37.5" customHeight="1" spans="1:12">
      <c r="A1" s="22" t="s">
        <v>122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="21" customFormat="1" ht="15" customHeight="1" spans="1:12">
      <c r="A2" s="23"/>
      <c r="B2" s="24"/>
      <c r="C2" s="24"/>
      <c r="D2" s="24"/>
      <c r="E2" s="24"/>
      <c r="F2" s="24"/>
      <c r="G2" s="24"/>
      <c r="H2" s="24"/>
      <c r="I2" s="24"/>
      <c r="J2" s="24"/>
      <c r="K2" s="24" t="s">
        <v>1</v>
      </c>
      <c r="L2" s="24"/>
    </row>
    <row r="3" s="20" customFormat="1" ht="15.75" customHeight="1" spans="1:12">
      <c r="A3" s="25" t="s">
        <v>123</v>
      </c>
      <c r="B3" s="25" t="s">
        <v>47</v>
      </c>
      <c r="C3" s="25" t="s">
        <v>124</v>
      </c>
      <c r="D3" s="25" t="s">
        <v>125</v>
      </c>
      <c r="E3" s="25" t="s">
        <v>6</v>
      </c>
      <c r="F3" s="25" t="s">
        <v>123</v>
      </c>
      <c r="G3" s="25"/>
      <c r="H3" s="25" t="s">
        <v>47</v>
      </c>
      <c r="I3" s="25" t="s">
        <v>124</v>
      </c>
      <c r="J3" s="25" t="s">
        <v>125</v>
      </c>
      <c r="K3" s="25" t="s">
        <v>6</v>
      </c>
      <c r="L3" s="38"/>
    </row>
    <row r="4" s="20" customFormat="1" ht="15.75" customHeight="1" spans="1:12">
      <c r="A4" s="26" t="s">
        <v>126</v>
      </c>
      <c r="B4" s="27">
        <v>1</v>
      </c>
      <c r="C4" s="26" t="s">
        <v>91</v>
      </c>
      <c r="D4" s="26" t="s">
        <v>91</v>
      </c>
      <c r="E4" s="26" t="s">
        <v>91</v>
      </c>
      <c r="F4" s="28" t="s">
        <v>127</v>
      </c>
      <c r="G4" s="29"/>
      <c r="H4" s="27">
        <v>75</v>
      </c>
      <c r="I4" s="26" t="s">
        <v>91</v>
      </c>
      <c r="J4" s="26" t="s">
        <v>91</v>
      </c>
      <c r="K4" s="26" t="s">
        <v>91</v>
      </c>
      <c r="L4" s="38"/>
    </row>
    <row r="5" s="20" customFormat="1" ht="15.75" customHeight="1" spans="1:12">
      <c r="A5" s="30" t="s">
        <v>53</v>
      </c>
      <c r="B5" s="31">
        <v>2</v>
      </c>
      <c r="C5" s="32">
        <v>11779.97</v>
      </c>
      <c r="D5" s="32">
        <v>13164.93</v>
      </c>
      <c r="E5" s="32">
        <f t="shared" ref="E5:E27" si="0">C5-D5</f>
        <v>-1384.96</v>
      </c>
      <c r="F5" s="33" t="s">
        <v>96</v>
      </c>
      <c r="G5" s="34"/>
      <c r="H5" s="31">
        <v>76</v>
      </c>
      <c r="I5" s="32">
        <v>2249.76</v>
      </c>
      <c r="J5" s="32">
        <v>2325.42</v>
      </c>
      <c r="K5" s="32">
        <f t="shared" ref="K5:K31" si="1">I5-J5</f>
        <v>-75.6599999999999</v>
      </c>
      <c r="L5" s="38"/>
    </row>
    <row r="6" s="20" customFormat="1" ht="15.75" customHeight="1" spans="1:12">
      <c r="A6" s="30" t="s">
        <v>128</v>
      </c>
      <c r="B6" s="31">
        <v>3</v>
      </c>
      <c r="C6" s="35">
        <v>0</v>
      </c>
      <c r="D6" s="35">
        <v>0</v>
      </c>
      <c r="E6" s="32">
        <f t="shared" si="0"/>
        <v>0</v>
      </c>
      <c r="F6" s="33" t="s">
        <v>129</v>
      </c>
      <c r="G6" s="34"/>
      <c r="H6" s="31">
        <v>77</v>
      </c>
      <c r="I6" s="35">
        <v>0</v>
      </c>
      <c r="J6" s="35">
        <v>0</v>
      </c>
      <c r="K6" s="32">
        <f t="shared" si="1"/>
        <v>0</v>
      </c>
      <c r="L6" s="38"/>
    </row>
    <row r="7" s="20" customFormat="1" ht="15.75" customHeight="1" spans="1:12">
      <c r="A7" s="30" t="s">
        <v>130</v>
      </c>
      <c r="B7" s="31">
        <v>4</v>
      </c>
      <c r="C7" s="35">
        <v>0</v>
      </c>
      <c r="D7" s="35">
        <v>0</v>
      </c>
      <c r="E7" s="32">
        <f t="shared" si="0"/>
        <v>0</v>
      </c>
      <c r="F7" s="33" t="s">
        <v>131</v>
      </c>
      <c r="G7" s="34"/>
      <c r="H7" s="31">
        <v>78</v>
      </c>
      <c r="I7" s="35">
        <v>0</v>
      </c>
      <c r="J7" s="35">
        <v>0</v>
      </c>
      <c r="K7" s="32">
        <f t="shared" si="1"/>
        <v>0</v>
      </c>
      <c r="L7" s="38"/>
    </row>
    <row r="8" s="20" customFormat="1" ht="15.75" customHeight="1" spans="1:12">
      <c r="A8" s="30" t="s">
        <v>132</v>
      </c>
      <c r="B8" s="31">
        <v>5</v>
      </c>
      <c r="C8" s="35">
        <v>0</v>
      </c>
      <c r="D8" s="35">
        <v>0</v>
      </c>
      <c r="E8" s="32">
        <f t="shared" si="0"/>
        <v>0</v>
      </c>
      <c r="F8" s="33" t="s">
        <v>133</v>
      </c>
      <c r="G8" s="34"/>
      <c r="H8" s="31">
        <v>79</v>
      </c>
      <c r="I8" s="35">
        <v>0</v>
      </c>
      <c r="J8" s="35">
        <v>0</v>
      </c>
      <c r="K8" s="32">
        <f t="shared" si="1"/>
        <v>0</v>
      </c>
      <c r="L8" s="38"/>
    </row>
    <row r="9" s="20" customFormat="1" ht="15.75" customHeight="1" spans="1:12">
      <c r="A9" s="30" t="s">
        <v>134</v>
      </c>
      <c r="B9" s="31">
        <v>6</v>
      </c>
      <c r="C9" s="35">
        <v>0</v>
      </c>
      <c r="D9" s="35">
        <v>0</v>
      </c>
      <c r="E9" s="32">
        <f t="shared" si="0"/>
        <v>0</v>
      </c>
      <c r="F9" s="33" t="s">
        <v>135</v>
      </c>
      <c r="G9" s="34"/>
      <c r="H9" s="31">
        <v>80</v>
      </c>
      <c r="I9" s="35">
        <v>0</v>
      </c>
      <c r="J9" s="35">
        <v>0</v>
      </c>
      <c r="K9" s="32">
        <f t="shared" si="1"/>
        <v>0</v>
      </c>
      <c r="L9" s="38"/>
    </row>
    <row r="10" s="20" customFormat="1" ht="15.75" customHeight="1" spans="1:12">
      <c r="A10" s="30" t="s">
        <v>136</v>
      </c>
      <c r="B10" s="31">
        <v>7</v>
      </c>
      <c r="C10" s="35">
        <v>0</v>
      </c>
      <c r="D10" s="35">
        <v>0</v>
      </c>
      <c r="E10" s="32">
        <f t="shared" si="0"/>
        <v>0</v>
      </c>
      <c r="F10" s="33" t="s">
        <v>137</v>
      </c>
      <c r="G10" s="34"/>
      <c r="H10" s="31">
        <v>81</v>
      </c>
      <c r="I10" s="35">
        <v>0</v>
      </c>
      <c r="J10" s="35">
        <v>0</v>
      </c>
      <c r="K10" s="32">
        <f t="shared" si="1"/>
        <v>0</v>
      </c>
      <c r="L10" s="38"/>
    </row>
    <row r="11" s="20" customFormat="1" ht="15.75" customHeight="1" spans="1:12">
      <c r="A11" s="30" t="s">
        <v>56</v>
      </c>
      <c r="B11" s="31">
        <v>8</v>
      </c>
      <c r="C11" s="35">
        <v>0</v>
      </c>
      <c r="D11" s="35">
        <v>0</v>
      </c>
      <c r="E11" s="32">
        <f t="shared" si="0"/>
        <v>0</v>
      </c>
      <c r="F11" s="33" t="s">
        <v>101</v>
      </c>
      <c r="G11" s="34"/>
      <c r="H11" s="31">
        <v>82</v>
      </c>
      <c r="I11" s="35">
        <v>0</v>
      </c>
      <c r="J11" s="32">
        <v>-0.77</v>
      </c>
      <c r="K11" s="32">
        <f t="shared" si="1"/>
        <v>0.77</v>
      </c>
      <c r="L11" s="38"/>
    </row>
    <row r="12" s="20" customFormat="1" ht="15.75" customHeight="1" spans="1:12">
      <c r="A12" s="30" t="s">
        <v>138</v>
      </c>
      <c r="B12" s="31">
        <v>9</v>
      </c>
      <c r="C12" s="32">
        <v>48176.63</v>
      </c>
      <c r="D12" s="32">
        <v>51415.71</v>
      </c>
      <c r="E12" s="32">
        <f t="shared" si="0"/>
        <v>-3239.08</v>
      </c>
      <c r="F12" s="33" t="s">
        <v>102</v>
      </c>
      <c r="G12" s="34"/>
      <c r="H12" s="31">
        <v>83</v>
      </c>
      <c r="I12" s="32">
        <v>55155.64</v>
      </c>
      <c r="J12" s="32">
        <v>52679.16</v>
      </c>
      <c r="K12" s="32">
        <f t="shared" si="1"/>
        <v>2476.48</v>
      </c>
      <c r="L12" s="38"/>
    </row>
    <row r="13" s="20" customFormat="1" ht="15.75" customHeight="1" spans="1:12">
      <c r="A13" s="30" t="s">
        <v>139</v>
      </c>
      <c r="B13" s="31">
        <v>10</v>
      </c>
      <c r="C13" s="35">
        <v>0</v>
      </c>
      <c r="D13" s="35">
        <v>0</v>
      </c>
      <c r="E13" s="32">
        <f t="shared" si="0"/>
        <v>0</v>
      </c>
      <c r="F13" s="33" t="s">
        <v>140</v>
      </c>
      <c r="G13" s="34"/>
      <c r="H13" s="31">
        <v>84</v>
      </c>
      <c r="I13" s="32">
        <v>63661.4</v>
      </c>
      <c r="J13" s="32">
        <v>62921.43</v>
      </c>
      <c r="K13" s="32">
        <f t="shared" si="1"/>
        <v>739.970000000001</v>
      </c>
      <c r="L13" s="38"/>
    </row>
    <row r="14" s="20" customFormat="1" ht="15.75" customHeight="1" spans="1:12">
      <c r="A14" s="30" t="s">
        <v>141</v>
      </c>
      <c r="B14" s="31">
        <v>11</v>
      </c>
      <c r="C14" s="32">
        <v>5465.31</v>
      </c>
      <c r="D14" s="32">
        <v>6130.11</v>
      </c>
      <c r="E14" s="32">
        <f t="shared" si="0"/>
        <v>-664.799999999999</v>
      </c>
      <c r="F14" s="33" t="s">
        <v>142</v>
      </c>
      <c r="G14" s="34"/>
      <c r="H14" s="31">
        <v>85</v>
      </c>
      <c r="I14" s="35">
        <v>0</v>
      </c>
      <c r="J14" s="35">
        <v>0</v>
      </c>
      <c r="K14" s="32">
        <f t="shared" si="1"/>
        <v>0</v>
      </c>
      <c r="L14" s="38"/>
    </row>
    <row r="15" s="20" customFormat="1" ht="15.75" customHeight="1" spans="1:12">
      <c r="A15" s="30" t="s">
        <v>143</v>
      </c>
      <c r="B15" s="31">
        <v>12</v>
      </c>
      <c r="C15" s="35">
        <v>0</v>
      </c>
      <c r="D15" s="35">
        <v>0</v>
      </c>
      <c r="E15" s="32">
        <f t="shared" si="0"/>
        <v>0</v>
      </c>
      <c r="F15" s="33" t="s">
        <v>144</v>
      </c>
      <c r="G15" s="34"/>
      <c r="H15" s="31">
        <v>86</v>
      </c>
      <c r="I15" s="35">
        <v>0</v>
      </c>
      <c r="J15" s="35">
        <v>0</v>
      </c>
      <c r="K15" s="32">
        <f t="shared" si="1"/>
        <v>0</v>
      </c>
      <c r="L15" s="38"/>
    </row>
    <row r="16" s="20" customFormat="1" ht="15.75" customHeight="1" spans="1:12">
      <c r="A16" s="30" t="s">
        <v>145</v>
      </c>
      <c r="B16" s="31">
        <v>13</v>
      </c>
      <c r="C16" s="35">
        <v>0</v>
      </c>
      <c r="D16" s="35">
        <v>0</v>
      </c>
      <c r="E16" s="32">
        <f t="shared" si="0"/>
        <v>0</v>
      </c>
      <c r="F16" s="33" t="s">
        <v>146</v>
      </c>
      <c r="G16" s="34"/>
      <c r="H16" s="31">
        <v>87</v>
      </c>
      <c r="I16" s="35">
        <v>0</v>
      </c>
      <c r="J16" s="35">
        <v>0</v>
      </c>
      <c r="K16" s="32">
        <f t="shared" si="1"/>
        <v>0</v>
      </c>
      <c r="L16" s="38"/>
    </row>
    <row r="17" s="20" customFormat="1" ht="15.75" customHeight="1" spans="1:12">
      <c r="A17" s="30" t="s">
        <v>147</v>
      </c>
      <c r="B17" s="31">
        <v>14</v>
      </c>
      <c r="C17" s="35">
        <v>0</v>
      </c>
      <c r="D17" s="35">
        <v>0</v>
      </c>
      <c r="E17" s="32">
        <f t="shared" si="0"/>
        <v>0</v>
      </c>
      <c r="F17" s="33" t="s">
        <v>148</v>
      </c>
      <c r="G17" s="34"/>
      <c r="H17" s="31">
        <v>88</v>
      </c>
      <c r="I17" s="35">
        <v>0</v>
      </c>
      <c r="J17" s="35">
        <v>0</v>
      </c>
      <c r="K17" s="32">
        <f t="shared" si="1"/>
        <v>0</v>
      </c>
      <c r="L17" s="38"/>
    </row>
    <row r="18" s="20" customFormat="1" ht="15.75" customHeight="1" spans="1:12">
      <c r="A18" s="30" t="s">
        <v>149</v>
      </c>
      <c r="B18" s="31">
        <v>15</v>
      </c>
      <c r="C18" s="32">
        <v>279331.44</v>
      </c>
      <c r="D18" s="32">
        <v>281159.85</v>
      </c>
      <c r="E18" s="32">
        <f t="shared" si="0"/>
        <v>-1828.40999999997</v>
      </c>
      <c r="F18" s="33" t="s">
        <v>150</v>
      </c>
      <c r="G18" s="34"/>
      <c r="H18" s="31">
        <v>89</v>
      </c>
      <c r="I18" s="35">
        <v>0</v>
      </c>
      <c r="J18" s="35">
        <v>0</v>
      </c>
      <c r="K18" s="32">
        <f t="shared" si="1"/>
        <v>0</v>
      </c>
      <c r="L18" s="38"/>
    </row>
    <row r="19" s="20" customFormat="1" ht="15.75" customHeight="1" spans="1:12">
      <c r="A19" s="30" t="s">
        <v>151</v>
      </c>
      <c r="B19" s="31">
        <v>16</v>
      </c>
      <c r="C19" s="35">
        <v>0</v>
      </c>
      <c r="D19" s="35">
        <v>0</v>
      </c>
      <c r="E19" s="32">
        <f t="shared" si="0"/>
        <v>0</v>
      </c>
      <c r="F19" s="33" t="s">
        <v>100</v>
      </c>
      <c r="G19" s="34"/>
      <c r="H19" s="31">
        <v>90</v>
      </c>
      <c r="I19" s="32">
        <v>497.03</v>
      </c>
      <c r="J19" s="32">
        <v>391.89</v>
      </c>
      <c r="K19" s="32">
        <f t="shared" si="1"/>
        <v>105.14</v>
      </c>
      <c r="L19" s="38"/>
    </row>
    <row r="20" s="20" customFormat="1" ht="15.75" customHeight="1" spans="1:12">
      <c r="A20" s="30" t="s">
        <v>152</v>
      </c>
      <c r="B20" s="31">
        <v>17</v>
      </c>
      <c r="C20" s="35">
        <v>0</v>
      </c>
      <c r="D20" s="35">
        <v>0</v>
      </c>
      <c r="E20" s="32">
        <f t="shared" si="0"/>
        <v>0</v>
      </c>
      <c r="F20" s="33" t="s">
        <v>153</v>
      </c>
      <c r="G20" s="34"/>
      <c r="H20" s="31">
        <v>91</v>
      </c>
      <c r="I20" s="32">
        <v>2.81</v>
      </c>
      <c r="J20" s="32">
        <v>5.49</v>
      </c>
      <c r="K20" s="32">
        <f t="shared" si="1"/>
        <v>-2.68</v>
      </c>
      <c r="L20" s="38"/>
    </row>
    <row r="21" s="20" customFormat="1" ht="15.75" customHeight="1" spans="1:12">
      <c r="A21" s="30" t="s">
        <v>62</v>
      </c>
      <c r="B21" s="31">
        <v>18</v>
      </c>
      <c r="C21" s="32">
        <v>882719.16</v>
      </c>
      <c r="D21" s="32">
        <v>883664.61</v>
      </c>
      <c r="E21" s="32">
        <f t="shared" si="0"/>
        <v>-945.449999999953</v>
      </c>
      <c r="F21" s="33" t="s">
        <v>154</v>
      </c>
      <c r="G21" s="34"/>
      <c r="H21" s="31">
        <v>92</v>
      </c>
      <c r="I21" s="32">
        <v>104.36</v>
      </c>
      <c r="J21" s="32">
        <v>108.45</v>
      </c>
      <c r="K21" s="32">
        <f t="shared" si="1"/>
        <v>-4.09</v>
      </c>
      <c r="L21" s="38"/>
    </row>
    <row r="22" s="20" customFormat="1" ht="15.75" customHeight="1" spans="1:12">
      <c r="A22" s="30" t="s">
        <v>155</v>
      </c>
      <c r="B22" s="31">
        <v>19</v>
      </c>
      <c r="C22" s="32">
        <v>824713.82</v>
      </c>
      <c r="D22" s="32">
        <v>824339.39</v>
      </c>
      <c r="E22" s="32">
        <f t="shared" si="0"/>
        <v>374.429999999935</v>
      </c>
      <c r="F22" s="33" t="s">
        <v>156</v>
      </c>
      <c r="G22" s="34"/>
      <c r="H22" s="31">
        <v>93</v>
      </c>
      <c r="I22" s="35">
        <v>0</v>
      </c>
      <c r="J22" s="35">
        <v>0</v>
      </c>
      <c r="K22" s="32">
        <f t="shared" si="1"/>
        <v>0</v>
      </c>
      <c r="L22" s="38"/>
    </row>
    <row r="23" s="20" customFormat="1" ht="15.75" customHeight="1" spans="1:12">
      <c r="A23" s="30" t="s">
        <v>157</v>
      </c>
      <c r="B23" s="31">
        <v>20</v>
      </c>
      <c r="C23" s="32">
        <v>2760.12</v>
      </c>
      <c r="D23" s="32">
        <v>4113.59</v>
      </c>
      <c r="E23" s="32">
        <f t="shared" si="0"/>
        <v>-1353.47</v>
      </c>
      <c r="F23" s="33" t="s">
        <v>158</v>
      </c>
      <c r="G23" s="34"/>
      <c r="H23" s="31">
        <v>94</v>
      </c>
      <c r="I23" s="32">
        <v>-14957.03</v>
      </c>
      <c r="J23" s="32">
        <v>-14843.91</v>
      </c>
      <c r="K23" s="32">
        <f t="shared" si="1"/>
        <v>-113.120000000001</v>
      </c>
      <c r="L23" s="38"/>
    </row>
    <row r="24" s="20" customFormat="1" ht="15.75" customHeight="1" spans="1:12">
      <c r="A24" s="30" t="s">
        <v>159</v>
      </c>
      <c r="B24" s="31">
        <v>21</v>
      </c>
      <c r="C24" s="35">
        <v>0</v>
      </c>
      <c r="D24" s="35">
        <v>0</v>
      </c>
      <c r="E24" s="32">
        <f t="shared" si="0"/>
        <v>0</v>
      </c>
      <c r="F24" s="33" t="s">
        <v>160</v>
      </c>
      <c r="G24" s="34"/>
      <c r="H24" s="31">
        <v>95</v>
      </c>
      <c r="I24" s="32">
        <v>-14975.27</v>
      </c>
      <c r="J24" s="32">
        <v>-14859.49</v>
      </c>
      <c r="K24" s="32">
        <f t="shared" si="1"/>
        <v>-115.780000000001</v>
      </c>
      <c r="L24" s="38"/>
    </row>
    <row r="25" s="20" customFormat="1" ht="15.75" customHeight="1" spans="1:12">
      <c r="A25" s="30" t="s">
        <v>161</v>
      </c>
      <c r="B25" s="31">
        <v>22</v>
      </c>
      <c r="C25" s="35">
        <v>0</v>
      </c>
      <c r="D25" s="35">
        <v>0</v>
      </c>
      <c r="E25" s="32">
        <f t="shared" si="0"/>
        <v>0</v>
      </c>
      <c r="F25" s="33" t="s">
        <v>106</v>
      </c>
      <c r="G25" s="34"/>
      <c r="H25" s="31">
        <v>96</v>
      </c>
      <c r="I25" s="32">
        <v>420652.19</v>
      </c>
      <c r="J25" s="32">
        <v>425750.96</v>
      </c>
      <c r="K25" s="32">
        <f t="shared" si="1"/>
        <v>-5098.77000000002</v>
      </c>
      <c r="L25" s="38"/>
    </row>
    <row r="26" s="20" customFormat="1" ht="15.75" customHeight="1" spans="1:12">
      <c r="A26" s="30" t="s">
        <v>64</v>
      </c>
      <c r="B26" s="31">
        <v>23</v>
      </c>
      <c r="C26" s="35">
        <v>0</v>
      </c>
      <c r="D26" s="35">
        <v>0</v>
      </c>
      <c r="E26" s="32">
        <f t="shared" si="0"/>
        <v>0</v>
      </c>
      <c r="F26" s="33" t="s">
        <v>162</v>
      </c>
      <c r="G26" s="34"/>
      <c r="H26" s="31">
        <v>97</v>
      </c>
      <c r="I26" s="35">
        <v>0</v>
      </c>
      <c r="J26" s="35">
        <v>0</v>
      </c>
      <c r="K26" s="32">
        <f t="shared" si="1"/>
        <v>0</v>
      </c>
      <c r="L26" s="38"/>
    </row>
    <row r="27" s="20" customFormat="1" ht="15.75" customHeight="1" spans="1:12">
      <c r="A27" s="30" t="s">
        <v>65</v>
      </c>
      <c r="B27" s="31">
        <v>24</v>
      </c>
      <c r="C27" s="32">
        <v>164.34</v>
      </c>
      <c r="D27" s="32">
        <v>167.81</v>
      </c>
      <c r="E27" s="32">
        <f t="shared" si="0"/>
        <v>-3.47</v>
      </c>
      <c r="F27" s="33" t="s">
        <v>163</v>
      </c>
      <c r="G27" s="34"/>
      <c r="H27" s="31">
        <v>98</v>
      </c>
      <c r="I27" s="35">
        <v>0</v>
      </c>
      <c r="J27" s="35">
        <v>0</v>
      </c>
      <c r="K27" s="32">
        <f t="shared" si="1"/>
        <v>0</v>
      </c>
      <c r="L27" s="38"/>
    </row>
    <row r="28" s="20" customFormat="1" ht="15.75" customHeight="1" spans="1:12">
      <c r="A28" s="30" t="s">
        <v>164</v>
      </c>
      <c r="B28" s="31">
        <v>25</v>
      </c>
      <c r="C28" s="32">
        <f>C27+C26+C25+C24+C21+C20+C19+C18+C17+C16+C15+C14+C13+C12+C11+C10+C9+C8+C7+C6+C5</f>
        <v>1227636.85</v>
      </c>
      <c r="D28" s="32">
        <f>D27+D26+D25+D24+D21+D20+D19+D18+D17+D16+D15+D14+D13+D12+D11+D10+D9+D8+D7+D6+D5</f>
        <v>1235703.02</v>
      </c>
      <c r="E28" s="32">
        <f>E27+E26+E25+E24+E21+E20+E19+E18+E17+E16+E15+E14+E13+E12+E11+E10+E9+E8+E7+E6+E5</f>
        <v>-8066.16999999993</v>
      </c>
      <c r="F28" s="33" t="s">
        <v>165</v>
      </c>
      <c r="G28" s="34"/>
      <c r="H28" s="31">
        <v>99</v>
      </c>
      <c r="I28" s="35">
        <v>0</v>
      </c>
      <c r="J28" s="35">
        <v>0</v>
      </c>
      <c r="K28" s="32">
        <f t="shared" si="1"/>
        <v>0</v>
      </c>
      <c r="L28" s="38"/>
    </row>
    <row r="29" s="20" customFormat="1" ht="15.75" customHeight="1" spans="1:12">
      <c r="A29" s="30" t="s">
        <v>166</v>
      </c>
      <c r="B29" s="31">
        <v>26</v>
      </c>
      <c r="C29" s="36" t="s">
        <v>91</v>
      </c>
      <c r="D29" s="36" t="s">
        <v>91</v>
      </c>
      <c r="E29" s="36" t="s">
        <v>91</v>
      </c>
      <c r="F29" s="33" t="s">
        <v>167</v>
      </c>
      <c r="G29" s="34"/>
      <c r="H29" s="31">
        <v>100</v>
      </c>
      <c r="I29" s="35">
        <v>0</v>
      </c>
      <c r="J29" s="35">
        <v>0</v>
      </c>
      <c r="K29" s="32">
        <f t="shared" si="1"/>
        <v>0</v>
      </c>
      <c r="L29" s="38"/>
    </row>
    <row r="30" s="20" customFormat="1" ht="15.75" customHeight="1" spans="1:12">
      <c r="A30" s="30" t="s">
        <v>168</v>
      </c>
      <c r="B30" s="31">
        <v>27</v>
      </c>
      <c r="C30" s="35">
        <v>0</v>
      </c>
      <c r="D30" s="35">
        <v>0</v>
      </c>
      <c r="E30" s="32">
        <f t="shared" ref="E29:E39" si="2">C30-D30</f>
        <v>0</v>
      </c>
      <c r="F30" s="33" t="s">
        <v>108</v>
      </c>
      <c r="G30" s="34"/>
      <c r="H30" s="31">
        <v>101</v>
      </c>
      <c r="I30" s="35">
        <v>0</v>
      </c>
      <c r="J30" s="35">
        <v>0</v>
      </c>
      <c r="K30" s="32">
        <f t="shared" si="1"/>
        <v>0</v>
      </c>
      <c r="L30" s="38"/>
    </row>
    <row r="31" s="20" customFormat="1" ht="15.75" customHeight="1" spans="1:12">
      <c r="A31" s="30" t="s">
        <v>169</v>
      </c>
      <c r="B31" s="31">
        <v>28</v>
      </c>
      <c r="C31" s="35">
        <v>0</v>
      </c>
      <c r="D31" s="35">
        <v>0</v>
      </c>
      <c r="E31" s="32">
        <f t="shared" si="2"/>
        <v>0</v>
      </c>
      <c r="F31" s="33" t="s">
        <v>109</v>
      </c>
      <c r="G31" s="34"/>
      <c r="H31" s="31">
        <v>102</v>
      </c>
      <c r="I31" s="32">
        <v>14837.72</v>
      </c>
      <c r="J31" s="32">
        <v>14745.8</v>
      </c>
      <c r="K31" s="32">
        <f t="shared" si="1"/>
        <v>91.9200000000001</v>
      </c>
      <c r="L31" s="38"/>
    </row>
    <row r="32" s="20" customFormat="1" ht="15.75" customHeight="1" spans="1:12">
      <c r="A32" s="30" t="s">
        <v>170</v>
      </c>
      <c r="B32" s="31">
        <v>29</v>
      </c>
      <c r="C32" s="32">
        <v>0.11</v>
      </c>
      <c r="D32" s="32">
        <v>0.11</v>
      </c>
      <c r="E32" s="32">
        <f t="shared" si="2"/>
        <v>0</v>
      </c>
      <c r="F32" s="33" t="s">
        <v>171</v>
      </c>
      <c r="G32" s="34"/>
      <c r="H32" s="31">
        <v>103</v>
      </c>
      <c r="I32" s="32">
        <f t="shared" ref="I32:K32" si="3">I31+I30+I29+I28+I27+I25+I23+I19+I18+I17+I16+I15+I14+I13+I12+I11+I10+I9+I8+I7+I6+I5</f>
        <v>542096.71</v>
      </c>
      <c r="J32" s="32">
        <f t="shared" si="3"/>
        <v>543969.98</v>
      </c>
      <c r="K32" s="32">
        <f t="shared" si="3"/>
        <v>-1873.27000000002</v>
      </c>
      <c r="L32" s="38"/>
    </row>
    <row r="33" s="20" customFormat="1" ht="15.75" customHeight="1" spans="1:12">
      <c r="A33" s="30" t="s">
        <v>172</v>
      </c>
      <c r="B33" s="31">
        <v>30</v>
      </c>
      <c r="C33" s="35">
        <v>0</v>
      </c>
      <c r="D33" s="35">
        <v>0</v>
      </c>
      <c r="E33" s="32">
        <f t="shared" si="2"/>
        <v>0</v>
      </c>
      <c r="F33" s="33" t="s">
        <v>173</v>
      </c>
      <c r="G33" s="34"/>
      <c r="H33" s="31">
        <v>104</v>
      </c>
      <c r="I33" s="36" t="s">
        <v>91</v>
      </c>
      <c r="J33" s="36" t="s">
        <v>91</v>
      </c>
      <c r="K33" s="36" t="s">
        <v>91</v>
      </c>
      <c r="L33" s="38"/>
    </row>
    <row r="34" s="20" customFormat="1" ht="15.75" customHeight="1" spans="1:12">
      <c r="A34" s="30" t="s">
        <v>174</v>
      </c>
      <c r="B34" s="31">
        <v>31</v>
      </c>
      <c r="C34" s="35">
        <v>0</v>
      </c>
      <c r="D34" s="35">
        <v>0</v>
      </c>
      <c r="E34" s="32">
        <f t="shared" si="2"/>
        <v>0</v>
      </c>
      <c r="F34" s="33" t="s">
        <v>175</v>
      </c>
      <c r="G34" s="34"/>
      <c r="H34" s="31">
        <v>105</v>
      </c>
      <c r="I34" s="35">
        <v>0</v>
      </c>
      <c r="J34" s="35">
        <v>0</v>
      </c>
      <c r="K34" s="32">
        <f t="shared" ref="K33:K46" si="4">I34-J34</f>
        <v>0</v>
      </c>
      <c r="L34" s="38"/>
    </row>
    <row r="35" s="20" customFormat="1" ht="15.75" customHeight="1" spans="1:12">
      <c r="A35" s="30" t="s">
        <v>176</v>
      </c>
      <c r="B35" s="31">
        <v>32</v>
      </c>
      <c r="C35" s="35">
        <v>0</v>
      </c>
      <c r="D35" s="35">
        <v>0</v>
      </c>
      <c r="E35" s="32">
        <f t="shared" si="2"/>
        <v>0</v>
      </c>
      <c r="F35" s="33" t="s">
        <v>111</v>
      </c>
      <c r="G35" s="34"/>
      <c r="H35" s="31">
        <v>106</v>
      </c>
      <c r="I35" s="32">
        <v>20250</v>
      </c>
      <c r="J35" s="32">
        <v>14250</v>
      </c>
      <c r="K35" s="32">
        <f t="shared" si="4"/>
        <v>6000</v>
      </c>
      <c r="L35" s="38"/>
    </row>
    <row r="36" s="20" customFormat="1" ht="15.75" customHeight="1" spans="1:12">
      <c r="A36" s="30" t="s">
        <v>67</v>
      </c>
      <c r="B36" s="31">
        <v>33</v>
      </c>
      <c r="C36" s="32">
        <v>89333.51</v>
      </c>
      <c r="D36" s="32">
        <v>106010.56</v>
      </c>
      <c r="E36" s="32">
        <f t="shared" si="2"/>
        <v>-16677.05</v>
      </c>
      <c r="F36" s="33" t="s">
        <v>177</v>
      </c>
      <c r="G36" s="34"/>
      <c r="H36" s="31">
        <v>107</v>
      </c>
      <c r="I36" s="35">
        <v>0</v>
      </c>
      <c r="J36" s="35">
        <v>0</v>
      </c>
      <c r="K36" s="32">
        <f t="shared" si="4"/>
        <v>0</v>
      </c>
      <c r="L36" s="38"/>
    </row>
    <row r="37" s="20" customFormat="1" ht="15.75" customHeight="1" spans="1:12">
      <c r="A37" s="30" t="s">
        <v>178</v>
      </c>
      <c r="B37" s="31">
        <v>34</v>
      </c>
      <c r="C37" s="35">
        <v>0</v>
      </c>
      <c r="D37" s="35">
        <v>0</v>
      </c>
      <c r="E37" s="32">
        <f t="shared" si="2"/>
        <v>0</v>
      </c>
      <c r="F37" s="33" t="s">
        <v>179</v>
      </c>
      <c r="G37" s="34"/>
      <c r="H37" s="31">
        <v>108</v>
      </c>
      <c r="I37" s="35">
        <v>0</v>
      </c>
      <c r="J37" s="35">
        <v>0</v>
      </c>
      <c r="K37" s="32">
        <f t="shared" si="4"/>
        <v>0</v>
      </c>
      <c r="L37" s="38"/>
    </row>
    <row r="38" s="20" customFormat="1" ht="15.75" customHeight="1" spans="1:12">
      <c r="A38" s="30" t="s">
        <v>180</v>
      </c>
      <c r="B38" s="31">
        <v>35</v>
      </c>
      <c r="C38" s="35">
        <v>0</v>
      </c>
      <c r="D38" s="35">
        <v>0</v>
      </c>
      <c r="E38" s="32">
        <f t="shared" si="2"/>
        <v>0</v>
      </c>
      <c r="F38" s="33" t="s">
        <v>181</v>
      </c>
      <c r="G38" s="34"/>
      <c r="H38" s="31">
        <v>109</v>
      </c>
      <c r="I38" s="35">
        <v>0</v>
      </c>
      <c r="J38" s="35">
        <v>0</v>
      </c>
      <c r="K38" s="32">
        <f t="shared" si="4"/>
        <v>0</v>
      </c>
      <c r="L38" s="38"/>
    </row>
    <row r="39" s="20" customFormat="1" ht="15.75" customHeight="1" spans="1:12">
      <c r="A39" s="30" t="s">
        <v>182</v>
      </c>
      <c r="B39" s="31">
        <v>36</v>
      </c>
      <c r="C39" s="35">
        <v>0</v>
      </c>
      <c r="D39" s="35">
        <v>0</v>
      </c>
      <c r="E39" s="32">
        <f t="shared" si="2"/>
        <v>0</v>
      </c>
      <c r="F39" s="33" t="s">
        <v>183</v>
      </c>
      <c r="G39" s="34"/>
      <c r="H39" s="31">
        <v>110</v>
      </c>
      <c r="I39" s="35">
        <v>0</v>
      </c>
      <c r="J39" s="35">
        <v>0</v>
      </c>
      <c r="K39" s="32">
        <f t="shared" si="4"/>
        <v>0</v>
      </c>
      <c r="L39" s="38"/>
    </row>
    <row r="40" s="20" customFormat="1" ht="15.75" customHeight="1" spans="1:12">
      <c r="A40" s="30" t="s">
        <v>184</v>
      </c>
      <c r="B40" s="31">
        <v>37</v>
      </c>
      <c r="C40" s="32">
        <f>C41-C42</f>
        <v>246624.79</v>
      </c>
      <c r="D40" s="32">
        <f>D41-D42</f>
        <v>249057.47</v>
      </c>
      <c r="E40" s="32">
        <f>E41-E42</f>
        <v>-2432.68000000003</v>
      </c>
      <c r="F40" s="33" t="s">
        <v>112</v>
      </c>
      <c r="G40" s="34"/>
      <c r="H40" s="31">
        <v>111</v>
      </c>
      <c r="I40" s="35">
        <v>0</v>
      </c>
      <c r="J40" s="35">
        <v>0</v>
      </c>
      <c r="K40" s="32">
        <f t="shared" si="4"/>
        <v>0</v>
      </c>
      <c r="L40" s="38"/>
    </row>
    <row r="41" s="20" customFormat="1" ht="15.75" customHeight="1" spans="1:12">
      <c r="A41" s="30" t="s">
        <v>185</v>
      </c>
      <c r="B41" s="31">
        <v>38</v>
      </c>
      <c r="C41" s="32">
        <v>284507.23</v>
      </c>
      <c r="D41" s="32">
        <v>283660.32</v>
      </c>
      <c r="E41" s="32">
        <f t="shared" ref="E41:E54" si="5">C41-D41</f>
        <v>846.909999999974</v>
      </c>
      <c r="F41" s="33" t="s">
        <v>186</v>
      </c>
      <c r="G41" s="34"/>
      <c r="H41" s="31">
        <v>112</v>
      </c>
      <c r="I41" s="35">
        <v>0</v>
      </c>
      <c r="J41" s="35">
        <v>0</v>
      </c>
      <c r="K41" s="32">
        <f t="shared" si="4"/>
        <v>0</v>
      </c>
      <c r="L41" s="38"/>
    </row>
    <row r="42" s="20" customFormat="1" ht="15.75" customHeight="1" spans="1:12">
      <c r="A42" s="30" t="s">
        <v>187</v>
      </c>
      <c r="B42" s="31">
        <v>39</v>
      </c>
      <c r="C42" s="32">
        <v>37882.44</v>
      </c>
      <c r="D42" s="32">
        <v>34602.85</v>
      </c>
      <c r="E42" s="32">
        <f t="shared" si="5"/>
        <v>3279.59</v>
      </c>
      <c r="F42" s="33" t="s">
        <v>113</v>
      </c>
      <c r="G42" s="34"/>
      <c r="H42" s="31">
        <v>113</v>
      </c>
      <c r="I42" s="32">
        <v>3708.48</v>
      </c>
      <c r="J42" s="32">
        <v>3708.48</v>
      </c>
      <c r="K42" s="32">
        <f t="shared" si="4"/>
        <v>0</v>
      </c>
      <c r="L42" s="38"/>
    </row>
    <row r="43" s="20" customFormat="1" ht="15.75" customHeight="1" spans="1:12">
      <c r="A43" s="30" t="s">
        <v>188</v>
      </c>
      <c r="B43" s="31">
        <v>40</v>
      </c>
      <c r="C43" s="37">
        <v>0</v>
      </c>
      <c r="D43" s="37">
        <v>0</v>
      </c>
      <c r="E43" s="32">
        <f t="shared" si="5"/>
        <v>0</v>
      </c>
      <c r="F43" s="33" t="s">
        <v>189</v>
      </c>
      <c r="G43" s="34"/>
      <c r="H43" s="31">
        <v>114</v>
      </c>
      <c r="I43" s="35">
        <v>0</v>
      </c>
      <c r="J43" s="35">
        <v>0</v>
      </c>
      <c r="K43" s="32">
        <f t="shared" si="4"/>
        <v>0</v>
      </c>
      <c r="L43" s="38"/>
    </row>
    <row r="44" s="20" customFormat="1" ht="15.75" customHeight="1" spans="1:12">
      <c r="A44" s="30" t="s">
        <v>73</v>
      </c>
      <c r="B44" s="31">
        <v>41</v>
      </c>
      <c r="C44" s="32">
        <v>53514.88</v>
      </c>
      <c r="D44" s="32">
        <v>51385.34</v>
      </c>
      <c r="E44" s="32">
        <f t="shared" si="5"/>
        <v>2129.54</v>
      </c>
      <c r="F44" s="33" t="s">
        <v>190</v>
      </c>
      <c r="G44" s="34"/>
      <c r="H44" s="31">
        <v>115</v>
      </c>
      <c r="I44" s="35">
        <v>0</v>
      </c>
      <c r="J44" s="35">
        <v>0</v>
      </c>
      <c r="K44" s="32">
        <f t="shared" si="4"/>
        <v>0</v>
      </c>
      <c r="L44" s="38"/>
    </row>
    <row r="45" s="20" customFormat="1" ht="15.75" customHeight="1" spans="1:12">
      <c r="A45" s="30" t="s">
        <v>191</v>
      </c>
      <c r="B45" s="31">
        <v>42</v>
      </c>
      <c r="C45" s="35">
        <v>0</v>
      </c>
      <c r="D45" s="35">
        <v>0</v>
      </c>
      <c r="E45" s="32">
        <f t="shared" si="5"/>
        <v>0</v>
      </c>
      <c r="F45" s="33" t="s">
        <v>114</v>
      </c>
      <c r="G45" s="34"/>
      <c r="H45" s="31">
        <v>116</v>
      </c>
      <c r="I45" s="32">
        <v>18538.51</v>
      </c>
      <c r="J45" s="32">
        <v>18022.13</v>
      </c>
      <c r="K45" s="32">
        <f t="shared" si="4"/>
        <v>516.379999999997</v>
      </c>
      <c r="L45" s="38"/>
    </row>
    <row r="46" s="20" customFormat="1" ht="15.75" customHeight="1" spans="1:12">
      <c r="A46" s="30" t="s">
        <v>192</v>
      </c>
      <c r="B46" s="31">
        <v>43</v>
      </c>
      <c r="C46" s="35">
        <v>0</v>
      </c>
      <c r="D46" s="35">
        <v>0</v>
      </c>
      <c r="E46" s="32">
        <f t="shared" si="5"/>
        <v>0</v>
      </c>
      <c r="F46" s="33" t="s">
        <v>193</v>
      </c>
      <c r="G46" s="34"/>
      <c r="H46" s="31">
        <v>117</v>
      </c>
      <c r="I46" s="35">
        <v>0</v>
      </c>
      <c r="J46" s="35">
        <v>0</v>
      </c>
      <c r="K46" s="32">
        <f t="shared" si="4"/>
        <v>0</v>
      </c>
      <c r="L46" s="38"/>
    </row>
    <row r="47" s="20" customFormat="1" ht="15.75" customHeight="1" spans="1:12">
      <c r="A47" s="30" t="s">
        <v>194</v>
      </c>
      <c r="B47" s="31">
        <v>44</v>
      </c>
      <c r="C47" s="32">
        <v>7890</v>
      </c>
      <c r="D47" s="32">
        <v>7890</v>
      </c>
      <c r="E47" s="32">
        <f t="shared" si="5"/>
        <v>0</v>
      </c>
      <c r="F47" s="33" t="s">
        <v>195</v>
      </c>
      <c r="G47" s="34"/>
      <c r="H47" s="31">
        <v>118</v>
      </c>
      <c r="I47" s="32">
        <f t="shared" ref="I47:K47" si="6">I45+I44+I43+I42+I41+I40+I39+I36+I35+I34</f>
        <v>42496.99</v>
      </c>
      <c r="J47" s="32">
        <f t="shared" si="6"/>
        <v>35980.61</v>
      </c>
      <c r="K47" s="32">
        <f t="shared" si="6"/>
        <v>6516.38</v>
      </c>
      <c r="L47" s="38"/>
    </row>
    <row r="48" s="20" customFormat="1" ht="15.75" customHeight="1" spans="1:12">
      <c r="A48" s="30" t="s">
        <v>196</v>
      </c>
      <c r="B48" s="31">
        <v>45</v>
      </c>
      <c r="C48" s="32">
        <v>54714.25</v>
      </c>
      <c r="D48" s="32">
        <v>54788.85</v>
      </c>
      <c r="E48" s="32">
        <f t="shared" si="5"/>
        <v>-74.5999999999985</v>
      </c>
      <c r="F48" s="33" t="s">
        <v>197</v>
      </c>
      <c r="G48" s="34"/>
      <c r="H48" s="31">
        <v>119</v>
      </c>
      <c r="I48" s="32">
        <f t="shared" ref="I48:K48" si="7">I47+I32</f>
        <v>584593.7</v>
      </c>
      <c r="J48" s="32">
        <f t="shared" si="7"/>
        <v>579950.59</v>
      </c>
      <c r="K48" s="32">
        <f t="shared" si="7"/>
        <v>4643.10999999998</v>
      </c>
      <c r="L48" s="38"/>
    </row>
    <row r="49" s="20" customFormat="1" ht="15.75" customHeight="1" spans="1:12">
      <c r="A49" s="30" t="s">
        <v>198</v>
      </c>
      <c r="B49" s="31">
        <v>46</v>
      </c>
      <c r="C49" s="32">
        <v>4959.95</v>
      </c>
      <c r="D49" s="32">
        <v>4959.95</v>
      </c>
      <c r="E49" s="32">
        <f t="shared" si="5"/>
        <v>0</v>
      </c>
      <c r="F49" s="33" t="s">
        <v>199</v>
      </c>
      <c r="G49" s="34"/>
      <c r="H49" s="31">
        <v>120</v>
      </c>
      <c r="I49" s="36" t="s">
        <v>91</v>
      </c>
      <c r="J49" s="36" t="s">
        <v>91</v>
      </c>
      <c r="K49" s="36" t="s">
        <v>91</v>
      </c>
      <c r="L49" s="38"/>
    </row>
    <row r="50" s="20" customFormat="1" ht="15.75" customHeight="1" spans="1:12">
      <c r="A50" s="30" t="s">
        <v>200</v>
      </c>
      <c r="B50" s="31">
        <v>47</v>
      </c>
      <c r="C50" s="35">
        <v>0</v>
      </c>
      <c r="D50" s="35">
        <v>0</v>
      </c>
      <c r="E50" s="32">
        <f t="shared" si="5"/>
        <v>0</v>
      </c>
      <c r="F50" s="33" t="s">
        <v>201</v>
      </c>
      <c r="G50" s="34"/>
      <c r="H50" s="31">
        <v>121</v>
      </c>
      <c r="I50" s="32">
        <v>108781.72</v>
      </c>
      <c r="J50" s="32">
        <v>104073.68</v>
      </c>
      <c r="K50" s="32">
        <f t="shared" ref="K49:K76" si="8">I50-J50</f>
        <v>4708.04000000001</v>
      </c>
      <c r="L50" s="38"/>
    </row>
    <row r="51" s="20" customFormat="1" ht="15.75" customHeight="1" spans="1:12">
      <c r="A51" s="30" t="s">
        <v>89</v>
      </c>
      <c r="B51" s="31">
        <v>48</v>
      </c>
      <c r="C51" s="32">
        <v>7196.02</v>
      </c>
      <c r="D51" s="32">
        <v>196.02</v>
      </c>
      <c r="E51" s="32">
        <f t="shared" si="5"/>
        <v>7000</v>
      </c>
      <c r="F51" s="33" t="s">
        <v>202</v>
      </c>
      <c r="G51" s="34"/>
      <c r="H51" s="31">
        <v>122</v>
      </c>
      <c r="I51" s="32">
        <v>51079.16</v>
      </c>
      <c r="J51" s="32">
        <v>50473.11</v>
      </c>
      <c r="K51" s="32">
        <f t="shared" si="8"/>
        <v>606.050000000003</v>
      </c>
      <c r="L51" s="38"/>
    </row>
    <row r="52" s="20" customFormat="1" ht="15.75" customHeight="1" spans="1:12">
      <c r="A52" s="30" t="s">
        <v>203</v>
      </c>
      <c r="B52" s="31">
        <v>49</v>
      </c>
      <c r="C52" s="32">
        <v>2691.84</v>
      </c>
      <c r="D52" s="32">
        <v>2691.84</v>
      </c>
      <c r="E52" s="32">
        <f t="shared" si="5"/>
        <v>0</v>
      </c>
      <c r="F52" s="33" t="s">
        <v>204</v>
      </c>
      <c r="G52" s="34"/>
      <c r="H52" s="31">
        <v>123</v>
      </c>
      <c r="I52" s="32">
        <v>57692.57</v>
      </c>
      <c r="J52" s="32">
        <v>53590.57</v>
      </c>
      <c r="K52" s="32">
        <f t="shared" si="8"/>
        <v>4102</v>
      </c>
      <c r="L52" s="38"/>
    </row>
    <row r="53" s="20" customFormat="1" ht="15.75" customHeight="1" spans="1:12">
      <c r="A53" s="30" t="s">
        <v>92</v>
      </c>
      <c r="B53" s="31">
        <v>50</v>
      </c>
      <c r="C53" s="32">
        <v>12015.05</v>
      </c>
      <c r="D53" s="32">
        <v>12015.05</v>
      </c>
      <c r="E53" s="32">
        <f t="shared" si="5"/>
        <v>0</v>
      </c>
      <c r="F53" s="33" t="s">
        <v>205</v>
      </c>
      <c r="G53" s="34"/>
      <c r="H53" s="31">
        <v>124</v>
      </c>
      <c r="I53" s="35">
        <v>0</v>
      </c>
      <c r="J53" s="35">
        <v>0</v>
      </c>
      <c r="K53" s="32">
        <f t="shared" si="8"/>
        <v>0</v>
      </c>
      <c r="L53" s="38"/>
    </row>
    <row r="54" s="20" customFormat="1" ht="15.75" customHeight="1" spans="1:12">
      <c r="A54" s="30" t="s">
        <v>206</v>
      </c>
      <c r="B54" s="31">
        <v>51</v>
      </c>
      <c r="C54" s="35">
        <v>0</v>
      </c>
      <c r="D54" s="35">
        <v>0</v>
      </c>
      <c r="E54" s="32">
        <f t="shared" si="5"/>
        <v>0</v>
      </c>
      <c r="F54" s="33" t="s">
        <v>207</v>
      </c>
      <c r="G54" s="34"/>
      <c r="H54" s="31">
        <v>125</v>
      </c>
      <c r="I54" s="32">
        <v>10</v>
      </c>
      <c r="J54" s="32">
        <v>10</v>
      </c>
      <c r="K54" s="32">
        <f t="shared" si="8"/>
        <v>0</v>
      </c>
      <c r="L54" s="38"/>
    </row>
    <row r="55" s="20" customFormat="1" ht="15.75" customHeight="1" spans="1:12">
      <c r="A55" s="30" t="s">
        <v>208</v>
      </c>
      <c r="B55" s="31">
        <v>52</v>
      </c>
      <c r="C55" s="32">
        <f>C53+C52+C51+C50+C49+C48+C47+C46+C45+C44+C40+C39+C38+C37+C36+C35+C34+C32+C33+C31+C30</f>
        <v>478940.4</v>
      </c>
      <c r="D55" s="32">
        <f>D53+D52+D51+D50+D49+D48+D47+D46+D45+D44+D40+D39+D38+D37+D36+D35+D34+D32+D33+D31+D30</f>
        <v>488995.19</v>
      </c>
      <c r="E55" s="32">
        <f>E53+E52+E51+E50+E49+E48+E47+E46+E45+E44+E40+E39+E38+E37+E36+E35+E34+E32+E33+E31+E30</f>
        <v>-10054.79</v>
      </c>
      <c r="F55" s="33" t="s">
        <v>209</v>
      </c>
      <c r="G55" s="34"/>
      <c r="H55" s="31">
        <v>126</v>
      </c>
      <c r="I55" s="35">
        <v>0</v>
      </c>
      <c r="J55" s="35">
        <v>0</v>
      </c>
      <c r="K55" s="32">
        <f t="shared" si="8"/>
        <v>0</v>
      </c>
      <c r="L55" s="38"/>
    </row>
    <row r="56" s="20" customFormat="1" ht="15.75" customHeight="1" spans="1:12">
      <c r="A56" s="35"/>
      <c r="B56" s="31">
        <v>53</v>
      </c>
      <c r="C56" s="35">
        <v>0</v>
      </c>
      <c r="D56" s="35">
        <v>0</v>
      </c>
      <c r="E56" s="32">
        <f t="shared" ref="E56:E77" si="9">C56-D56</f>
        <v>0</v>
      </c>
      <c r="F56" s="33" t="s">
        <v>210</v>
      </c>
      <c r="G56" s="34"/>
      <c r="H56" s="31">
        <v>127</v>
      </c>
      <c r="I56" s="35">
        <v>0</v>
      </c>
      <c r="J56" s="35">
        <v>0</v>
      </c>
      <c r="K56" s="32">
        <f t="shared" si="8"/>
        <v>0</v>
      </c>
      <c r="L56" s="38"/>
    </row>
    <row r="57" s="20" customFormat="1" ht="15.75" customHeight="1" spans="1:12">
      <c r="A57" s="35"/>
      <c r="B57" s="31">
        <v>54</v>
      </c>
      <c r="C57" s="35">
        <v>0</v>
      </c>
      <c r="D57" s="35">
        <v>0</v>
      </c>
      <c r="E57" s="32">
        <f t="shared" si="9"/>
        <v>0</v>
      </c>
      <c r="F57" s="33" t="s">
        <v>211</v>
      </c>
      <c r="G57" s="34"/>
      <c r="H57" s="31">
        <v>128</v>
      </c>
      <c r="I57" s="32">
        <v>108781.72</v>
      </c>
      <c r="J57" s="32">
        <v>104073.68</v>
      </c>
      <c r="K57" s="32">
        <f t="shared" si="8"/>
        <v>4708.04000000001</v>
      </c>
      <c r="L57" s="38"/>
    </row>
    <row r="58" s="20" customFormat="1" ht="15.75" customHeight="1" spans="1:12">
      <c r="A58" s="35"/>
      <c r="B58" s="31">
        <v>55</v>
      </c>
      <c r="C58" s="35">
        <v>0</v>
      </c>
      <c r="D58" s="35">
        <v>0</v>
      </c>
      <c r="E58" s="32">
        <f t="shared" si="9"/>
        <v>0</v>
      </c>
      <c r="F58" s="33" t="s">
        <v>212</v>
      </c>
      <c r="G58" s="34"/>
      <c r="H58" s="31">
        <v>129</v>
      </c>
      <c r="I58" s="35">
        <v>0</v>
      </c>
      <c r="J58" s="35">
        <v>0</v>
      </c>
      <c r="K58" s="32">
        <f t="shared" si="8"/>
        <v>0</v>
      </c>
      <c r="L58" s="38"/>
    </row>
    <row r="59" s="20" customFormat="1" ht="15.75" customHeight="1" spans="1:12">
      <c r="A59" s="35"/>
      <c r="B59" s="31">
        <v>56</v>
      </c>
      <c r="C59" s="35">
        <v>0</v>
      </c>
      <c r="D59" s="35">
        <v>0</v>
      </c>
      <c r="E59" s="32">
        <f t="shared" si="9"/>
        <v>0</v>
      </c>
      <c r="F59" s="33" t="s">
        <v>179</v>
      </c>
      <c r="G59" s="34"/>
      <c r="H59" s="31">
        <v>130</v>
      </c>
      <c r="I59" s="35">
        <v>0</v>
      </c>
      <c r="J59" s="35">
        <v>0</v>
      </c>
      <c r="K59" s="32">
        <f t="shared" si="8"/>
        <v>0</v>
      </c>
      <c r="L59" s="38"/>
    </row>
    <row r="60" s="20" customFormat="1" ht="15.75" customHeight="1" spans="1:12">
      <c r="A60" s="35"/>
      <c r="B60" s="31">
        <v>57</v>
      </c>
      <c r="C60" s="35">
        <v>0</v>
      </c>
      <c r="D60" s="35">
        <v>0</v>
      </c>
      <c r="E60" s="32">
        <f t="shared" si="9"/>
        <v>0</v>
      </c>
      <c r="F60" s="33" t="s">
        <v>181</v>
      </c>
      <c r="G60" s="34"/>
      <c r="H60" s="31">
        <v>131</v>
      </c>
      <c r="I60" s="35">
        <v>0</v>
      </c>
      <c r="J60" s="35">
        <v>0</v>
      </c>
      <c r="K60" s="32">
        <f t="shared" si="8"/>
        <v>0</v>
      </c>
      <c r="L60" s="38"/>
    </row>
    <row r="61" s="20" customFormat="1" ht="15.75" customHeight="1" spans="1:12">
      <c r="A61" s="35"/>
      <c r="B61" s="31">
        <v>58</v>
      </c>
      <c r="C61" s="35">
        <v>0</v>
      </c>
      <c r="D61" s="35">
        <v>0</v>
      </c>
      <c r="E61" s="32">
        <f t="shared" si="9"/>
        <v>0</v>
      </c>
      <c r="F61" s="33" t="s">
        <v>213</v>
      </c>
      <c r="G61" s="34"/>
      <c r="H61" s="31">
        <v>132</v>
      </c>
      <c r="I61" s="32">
        <v>953932.32</v>
      </c>
      <c r="J61" s="32">
        <v>973451.92</v>
      </c>
      <c r="K61" s="32">
        <f t="shared" si="8"/>
        <v>-19519.6000000001</v>
      </c>
      <c r="L61" s="38"/>
    </row>
    <row r="62" s="20" customFormat="1" ht="15.75" customHeight="1" spans="1:12">
      <c r="A62" s="35"/>
      <c r="B62" s="31">
        <v>59</v>
      </c>
      <c r="C62" s="35">
        <v>0</v>
      </c>
      <c r="D62" s="35">
        <v>0</v>
      </c>
      <c r="E62" s="32">
        <f t="shared" si="9"/>
        <v>0</v>
      </c>
      <c r="F62" s="33" t="s">
        <v>214</v>
      </c>
      <c r="G62" s="34"/>
      <c r="H62" s="31">
        <v>133</v>
      </c>
      <c r="I62" s="35">
        <v>0</v>
      </c>
      <c r="J62" s="35">
        <v>0</v>
      </c>
      <c r="K62" s="32">
        <f t="shared" si="8"/>
        <v>0</v>
      </c>
      <c r="L62" s="38"/>
    </row>
    <row r="63" s="20" customFormat="1" ht="15.75" customHeight="1" spans="1:12">
      <c r="A63" s="35"/>
      <c r="B63" s="31">
        <v>60</v>
      </c>
      <c r="C63" s="35">
        <v>0</v>
      </c>
      <c r="D63" s="35">
        <v>0</v>
      </c>
      <c r="E63" s="32">
        <f t="shared" si="9"/>
        <v>0</v>
      </c>
      <c r="F63" s="33" t="s">
        <v>215</v>
      </c>
      <c r="G63" s="34"/>
      <c r="H63" s="31">
        <v>134</v>
      </c>
      <c r="I63" s="35">
        <v>0</v>
      </c>
      <c r="J63" s="35">
        <v>0</v>
      </c>
      <c r="K63" s="32">
        <f t="shared" si="8"/>
        <v>0</v>
      </c>
      <c r="L63" s="38"/>
    </row>
    <row r="64" s="20" customFormat="1" ht="15.75" customHeight="1" spans="1:12">
      <c r="A64" s="30" t="s">
        <v>123</v>
      </c>
      <c r="B64" s="30" t="s">
        <v>47</v>
      </c>
      <c r="C64" s="36" t="s">
        <v>91</v>
      </c>
      <c r="D64" s="36" t="s">
        <v>91</v>
      </c>
      <c r="E64" s="36" t="s">
        <v>91</v>
      </c>
      <c r="F64" s="33" t="s">
        <v>123</v>
      </c>
      <c r="G64" s="34"/>
      <c r="H64" s="30" t="s">
        <v>47</v>
      </c>
      <c r="I64" s="36" t="s">
        <v>91</v>
      </c>
      <c r="J64" s="36" t="s">
        <v>91</v>
      </c>
      <c r="K64" s="36" t="s">
        <v>91</v>
      </c>
      <c r="L64" s="38"/>
    </row>
    <row r="65" s="20" customFormat="1" ht="15.75" customHeight="1" spans="1:12">
      <c r="A65" s="35"/>
      <c r="B65" s="31">
        <v>61</v>
      </c>
      <c r="C65" s="35">
        <v>0</v>
      </c>
      <c r="D65" s="35">
        <v>0</v>
      </c>
      <c r="E65" s="32">
        <f t="shared" si="9"/>
        <v>0</v>
      </c>
      <c r="F65" s="33" t="s">
        <v>216</v>
      </c>
      <c r="G65" s="34"/>
      <c r="H65" s="31">
        <v>135</v>
      </c>
      <c r="I65" s="35">
        <v>0</v>
      </c>
      <c r="J65" s="35">
        <v>0</v>
      </c>
      <c r="K65" s="32">
        <f t="shared" si="8"/>
        <v>0</v>
      </c>
      <c r="L65" s="38"/>
    </row>
    <row r="66" s="20" customFormat="1" ht="15.75" customHeight="1" spans="1:12">
      <c r="A66" s="35"/>
      <c r="B66" s="31">
        <v>62</v>
      </c>
      <c r="C66" s="35">
        <v>0</v>
      </c>
      <c r="D66" s="35">
        <v>0</v>
      </c>
      <c r="E66" s="32">
        <f t="shared" si="9"/>
        <v>0</v>
      </c>
      <c r="F66" s="33" t="s">
        <v>217</v>
      </c>
      <c r="G66" s="34"/>
      <c r="H66" s="31">
        <v>136</v>
      </c>
      <c r="I66" s="32">
        <v>61.15</v>
      </c>
      <c r="J66" s="35">
        <v>0</v>
      </c>
      <c r="K66" s="32">
        <f t="shared" si="8"/>
        <v>61.15</v>
      </c>
      <c r="L66" s="38"/>
    </row>
    <row r="67" s="20" customFormat="1" ht="15.75" customHeight="1" spans="1:12">
      <c r="A67" s="35"/>
      <c r="B67" s="31">
        <v>63</v>
      </c>
      <c r="C67" s="35">
        <v>0</v>
      </c>
      <c r="D67" s="35">
        <v>0</v>
      </c>
      <c r="E67" s="32">
        <f t="shared" si="9"/>
        <v>0</v>
      </c>
      <c r="F67" s="33" t="s">
        <v>218</v>
      </c>
      <c r="G67" s="34"/>
      <c r="H67" s="31">
        <v>137</v>
      </c>
      <c r="I67" s="32">
        <v>12777.15</v>
      </c>
      <c r="J67" s="32">
        <v>12777.15</v>
      </c>
      <c r="K67" s="32">
        <f t="shared" si="8"/>
        <v>0</v>
      </c>
      <c r="L67" s="38"/>
    </row>
    <row r="68" s="20" customFormat="1" ht="15.75" customHeight="1" spans="1:12">
      <c r="A68" s="35"/>
      <c r="B68" s="31">
        <v>64</v>
      </c>
      <c r="C68" s="35">
        <v>0</v>
      </c>
      <c r="D68" s="35">
        <v>0</v>
      </c>
      <c r="E68" s="32">
        <f t="shared" si="9"/>
        <v>0</v>
      </c>
      <c r="F68" s="33" t="s">
        <v>219</v>
      </c>
      <c r="G68" s="34"/>
      <c r="H68" s="31">
        <v>138</v>
      </c>
      <c r="I68" s="32">
        <v>12753.91</v>
      </c>
      <c r="J68" s="32">
        <v>12753.91</v>
      </c>
      <c r="K68" s="32">
        <f t="shared" si="8"/>
        <v>0</v>
      </c>
      <c r="L68" s="38"/>
    </row>
    <row r="69" s="20" customFormat="1" ht="15.75" customHeight="1" spans="1:12">
      <c r="A69" s="35"/>
      <c r="B69" s="31">
        <v>65</v>
      </c>
      <c r="C69" s="35">
        <v>0</v>
      </c>
      <c r="D69" s="35">
        <v>0</v>
      </c>
      <c r="E69" s="32">
        <f t="shared" si="9"/>
        <v>0</v>
      </c>
      <c r="F69" s="33" t="s">
        <v>220</v>
      </c>
      <c r="G69" s="34"/>
      <c r="H69" s="31">
        <v>139</v>
      </c>
      <c r="I69" s="32">
        <v>15.57</v>
      </c>
      <c r="J69" s="32">
        <v>15.57</v>
      </c>
      <c r="K69" s="32">
        <f t="shared" si="8"/>
        <v>0</v>
      </c>
      <c r="L69" s="38"/>
    </row>
    <row r="70" s="20" customFormat="1" ht="15.75" customHeight="1" spans="1:12">
      <c r="A70" s="35"/>
      <c r="B70" s="31">
        <v>66</v>
      </c>
      <c r="C70" s="35">
        <v>0</v>
      </c>
      <c r="D70" s="35">
        <v>0</v>
      </c>
      <c r="E70" s="32">
        <f t="shared" si="9"/>
        <v>0</v>
      </c>
      <c r="F70" s="33" t="s">
        <v>221</v>
      </c>
      <c r="G70" s="34"/>
      <c r="H70" s="31">
        <v>140</v>
      </c>
      <c r="I70" s="35">
        <v>0</v>
      </c>
      <c r="J70" s="35">
        <v>0</v>
      </c>
      <c r="K70" s="32">
        <f t="shared" si="8"/>
        <v>0</v>
      </c>
      <c r="L70" s="38"/>
    </row>
    <row r="71" s="20" customFormat="1" ht="15.75" customHeight="1" spans="1:12">
      <c r="A71" s="35"/>
      <c r="B71" s="31">
        <v>67</v>
      </c>
      <c r="C71" s="35">
        <v>0</v>
      </c>
      <c r="D71" s="35">
        <v>0</v>
      </c>
      <c r="E71" s="32">
        <f t="shared" si="9"/>
        <v>0</v>
      </c>
      <c r="F71" s="33" t="s">
        <v>222</v>
      </c>
      <c r="G71" s="34"/>
      <c r="H71" s="31">
        <v>141</v>
      </c>
      <c r="I71" s="35">
        <v>0</v>
      </c>
      <c r="J71" s="35">
        <v>0</v>
      </c>
      <c r="K71" s="32">
        <f t="shared" si="8"/>
        <v>0</v>
      </c>
      <c r="L71" s="38"/>
    </row>
    <row r="72" s="20" customFormat="1" ht="15.75" customHeight="1" spans="1:12">
      <c r="A72" s="35"/>
      <c r="B72" s="31">
        <v>68</v>
      </c>
      <c r="C72" s="35">
        <v>0</v>
      </c>
      <c r="D72" s="35">
        <v>0</v>
      </c>
      <c r="E72" s="32">
        <f t="shared" si="9"/>
        <v>0</v>
      </c>
      <c r="F72" s="33" t="s">
        <v>223</v>
      </c>
      <c r="G72" s="34"/>
      <c r="H72" s="31">
        <v>142</v>
      </c>
      <c r="I72" s="35">
        <v>0</v>
      </c>
      <c r="J72" s="35">
        <v>0</v>
      </c>
      <c r="K72" s="32">
        <f t="shared" si="8"/>
        <v>0</v>
      </c>
      <c r="L72" s="38"/>
    </row>
    <row r="73" s="20" customFormat="1" ht="15.75" customHeight="1" spans="1:12">
      <c r="A73" s="35"/>
      <c r="B73" s="31">
        <v>69</v>
      </c>
      <c r="C73" s="35">
        <v>0</v>
      </c>
      <c r="D73" s="35">
        <v>0</v>
      </c>
      <c r="E73" s="32">
        <f t="shared" si="9"/>
        <v>0</v>
      </c>
      <c r="F73" s="33" t="s">
        <v>224</v>
      </c>
      <c r="G73" s="34"/>
      <c r="H73" s="31">
        <v>143</v>
      </c>
      <c r="I73" s="35">
        <v>0</v>
      </c>
      <c r="J73" s="35">
        <v>0</v>
      </c>
      <c r="K73" s="32">
        <f t="shared" si="8"/>
        <v>0</v>
      </c>
      <c r="L73" s="38"/>
    </row>
    <row r="74" s="20" customFormat="1" ht="15.75" customHeight="1" spans="1:12">
      <c r="A74" s="35"/>
      <c r="B74" s="31">
        <v>70</v>
      </c>
      <c r="C74" s="35">
        <v>0</v>
      </c>
      <c r="D74" s="35">
        <v>0</v>
      </c>
      <c r="E74" s="32">
        <f t="shared" si="9"/>
        <v>0</v>
      </c>
      <c r="F74" s="33" t="s">
        <v>225</v>
      </c>
      <c r="G74" s="34"/>
      <c r="H74" s="31">
        <v>144</v>
      </c>
      <c r="I74" s="32">
        <v>46431.21</v>
      </c>
      <c r="J74" s="32">
        <v>54444.87</v>
      </c>
      <c r="K74" s="32">
        <f t="shared" si="8"/>
        <v>-8013.66</v>
      </c>
      <c r="L74" s="38"/>
    </row>
    <row r="75" s="20" customFormat="1" ht="15.75" customHeight="1" spans="1:12">
      <c r="A75" s="35"/>
      <c r="B75" s="31">
        <v>71</v>
      </c>
      <c r="C75" s="35">
        <v>0</v>
      </c>
      <c r="D75" s="35">
        <v>0</v>
      </c>
      <c r="E75" s="32">
        <f t="shared" si="9"/>
        <v>0</v>
      </c>
      <c r="F75" s="33" t="s">
        <v>226</v>
      </c>
      <c r="G75" s="34"/>
      <c r="H75" s="31">
        <v>145</v>
      </c>
      <c r="I75" s="32">
        <v>1121983.55</v>
      </c>
      <c r="J75" s="32">
        <v>1144747.61</v>
      </c>
      <c r="K75" s="32">
        <f t="shared" si="8"/>
        <v>-22764.0600000001</v>
      </c>
      <c r="L75" s="38"/>
    </row>
    <row r="76" s="20" customFormat="1" ht="15.75" customHeight="1" spans="1:12">
      <c r="A76" s="35"/>
      <c r="B76" s="31">
        <v>72</v>
      </c>
      <c r="C76" s="35">
        <v>0</v>
      </c>
      <c r="D76" s="35">
        <v>0</v>
      </c>
      <c r="E76" s="32">
        <f t="shared" si="9"/>
        <v>0</v>
      </c>
      <c r="F76" s="33" t="s">
        <v>227</v>
      </c>
      <c r="G76" s="34"/>
      <c r="H76" s="31">
        <v>146</v>
      </c>
      <c r="I76" s="35">
        <v>0</v>
      </c>
      <c r="J76" s="35">
        <v>0</v>
      </c>
      <c r="K76" s="32">
        <f t="shared" si="8"/>
        <v>0</v>
      </c>
      <c r="L76" s="38"/>
    </row>
    <row r="77" s="20" customFormat="1" ht="15.75" customHeight="1" spans="1:12">
      <c r="A77" s="35"/>
      <c r="B77" s="31">
        <v>73</v>
      </c>
      <c r="C77" s="35">
        <v>0</v>
      </c>
      <c r="D77" s="35">
        <v>0</v>
      </c>
      <c r="E77" s="32">
        <f t="shared" si="9"/>
        <v>0</v>
      </c>
      <c r="F77" s="33" t="s">
        <v>228</v>
      </c>
      <c r="G77" s="34"/>
      <c r="H77" s="31">
        <v>147</v>
      </c>
      <c r="I77" s="32">
        <f t="shared" ref="I77:K77" si="10">I50+I58+I61+I62+I63+I66+I67+I73+I74</f>
        <v>1121983.55</v>
      </c>
      <c r="J77" s="32">
        <f t="shared" si="10"/>
        <v>1144747.62</v>
      </c>
      <c r="K77" s="32">
        <f t="shared" si="10"/>
        <v>-22764.0700000001</v>
      </c>
      <c r="L77" s="38"/>
    </row>
    <row r="78" s="20" customFormat="1" ht="15.75" customHeight="1" spans="1:12">
      <c r="A78" s="39" t="s">
        <v>229</v>
      </c>
      <c r="B78" s="40">
        <v>74</v>
      </c>
      <c r="C78" s="41">
        <f>C55+C28</f>
        <v>1706577.25</v>
      </c>
      <c r="D78" s="41">
        <f>D55+D28</f>
        <v>1724698.21</v>
      </c>
      <c r="E78" s="41">
        <f>E55+E28</f>
        <v>-18120.96</v>
      </c>
      <c r="F78" s="42" t="s">
        <v>230</v>
      </c>
      <c r="G78" s="43"/>
      <c r="H78" s="40">
        <v>148</v>
      </c>
      <c r="I78" s="41">
        <f t="shared" ref="I78:K78" si="11">I48+I77</f>
        <v>1706577.25</v>
      </c>
      <c r="J78" s="41">
        <f t="shared" si="11"/>
        <v>1724698.21</v>
      </c>
      <c r="K78" s="41">
        <f t="shared" si="11"/>
        <v>-18120.9600000001</v>
      </c>
      <c r="L78" s="38"/>
    </row>
    <row r="79" s="20" customFormat="1" ht="15.75" customHeight="1" spans="1:11">
      <c r="A79" s="44" t="s">
        <v>231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</row>
  </sheetData>
  <mergeCells count="78">
    <mergeCell ref="A1:L1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A79:K79"/>
  </mergeCells>
  <pageMargins left="0.472222222222222" right="0.236111111111111" top="0.156944444444444" bottom="0.156944444444444" header="0.314583333333333" footer="0.5"/>
  <pageSetup paperSize="9" scale="4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workbookViewId="0">
      <selection activeCell="L33" sqref="L33"/>
    </sheetView>
  </sheetViews>
  <sheetFormatPr defaultColWidth="9" defaultRowHeight="13.5" outlineLevelCol="3"/>
  <cols>
    <col min="1" max="1" width="10.625" customWidth="1"/>
    <col min="2" max="2" width="35.625" customWidth="1"/>
    <col min="3" max="3" width="23.25" customWidth="1"/>
    <col min="4" max="4" width="35.625" customWidth="1"/>
    <col min="5" max="5" width="12" customWidth="1"/>
  </cols>
  <sheetData>
    <row r="1" customFormat="1" ht="10" customHeight="1" spans="1:4">
      <c r="A1" s="2" t="s">
        <v>232</v>
      </c>
      <c r="B1" s="2"/>
      <c r="C1" s="2"/>
      <c r="D1" s="2"/>
    </row>
    <row r="2" customFormat="1" ht="10" customHeight="1" spans="1:4">
      <c r="A2" s="2"/>
      <c r="B2" s="2"/>
      <c r="C2" s="2"/>
      <c r="D2" s="2"/>
    </row>
    <row r="3" customFormat="1" ht="10" customHeight="1" spans="1:4">
      <c r="A3" s="2"/>
      <c r="B3" s="2"/>
      <c r="C3" s="2"/>
      <c r="D3" s="2"/>
    </row>
    <row r="4" customFormat="1" ht="10" customHeight="1" spans="1:4">
      <c r="A4" s="2"/>
      <c r="B4" s="2"/>
      <c r="C4" s="2"/>
      <c r="D4" s="2"/>
    </row>
    <row r="5" customFormat="1" ht="25" customHeight="1" spans="1:4">
      <c r="A5" s="2"/>
      <c r="B5" s="2"/>
      <c r="C5" s="2"/>
      <c r="D5" s="3" t="s">
        <v>233</v>
      </c>
    </row>
    <row r="6" customFormat="1" ht="65.1" customHeight="1" spans="1:4">
      <c r="A6" s="4" t="s">
        <v>234</v>
      </c>
      <c r="B6" s="4" t="s">
        <v>235</v>
      </c>
      <c r="C6" s="4"/>
      <c r="D6" s="4" t="s">
        <v>236</v>
      </c>
    </row>
    <row r="7" s="1" customFormat="1" ht="30" customHeight="1" spans="1:4">
      <c r="A7" s="5"/>
      <c r="B7" s="6" t="s">
        <v>10</v>
      </c>
      <c r="C7" s="7"/>
      <c r="D7" s="8">
        <f>SUM(D8:D41)</f>
        <v>-78971928.84</v>
      </c>
    </row>
    <row r="8" customFormat="1" ht="25" customHeight="1" spans="1:4">
      <c r="A8" s="9">
        <v>1</v>
      </c>
      <c r="B8" s="10" t="s">
        <v>237</v>
      </c>
      <c r="C8" s="11"/>
      <c r="D8" s="12">
        <v>-4009306.29</v>
      </c>
    </row>
    <row r="9" customFormat="1" ht="25" customHeight="1" spans="1:4">
      <c r="A9" s="9">
        <v>2</v>
      </c>
      <c r="B9" s="13" t="s">
        <v>238</v>
      </c>
      <c r="C9" s="11"/>
      <c r="D9" s="12">
        <v>-767088.98</v>
      </c>
    </row>
    <row r="10" customFormat="1" ht="25" customHeight="1" spans="1:4">
      <c r="A10" s="9">
        <v>3</v>
      </c>
      <c r="B10" s="13" t="s">
        <v>239</v>
      </c>
      <c r="C10" s="11"/>
      <c r="D10" s="12">
        <v>-115539.88</v>
      </c>
    </row>
    <row r="11" customFormat="1" ht="25" customHeight="1" spans="1:4">
      <c r="A11" s="9">
        <v>4</v>
      </c>
      <c r="B11" s="13" t="s">
        <v>240</v>
      </c>
      <c r="C11" s="11"/>
      <c r="D11" s="12">
        <v>-1418093.59</v>
      </c>
    </row>
    <row r="12" customFormat="1" ht="25" customHeight="1" spans="1:4">
      <c r="A12" s="9">
        <v>5</v>
      </c>
      <c r="B12" s="13" t="s">
        <v>241</v>
      </c>
      <c r="C12" s="11"/>
      <c r="D12" s="12">
        <v>681921.59</v>
      </c>
    </row>
    <row r="13" customFormat="1" ht="25" customHeight="1" spans="1:4">
      <c r="A13" s="9">
        <v>6</v>
      </c>
      <c r="B13" s="13" t="s">
        <v>242</v>
      </c>
      <c r="C13" s="11"/>
      <c r="D13" s="12">
        <v>-1007487.62</v>
      </c>
    </row>
    <row r="14" customFormat="1" ht="25" customHeight="1" spans="1:4">
      <c r="A14" s="9">
        <v>7</v>
      </c>
      <c r="B14" s="13" t="s">
        <v>243</v>
      </c>
      <c r="C14" s="11"/>
      <c r="D14" s="12">
        <v>-67456.5</v>
      </c>
    </row>
    <row r="15" customFormat="1" ht="25" customHeight="1" spans="1:4">
      <c r="A15" s="9">
        <v>8</v>
      </c>
      <c r="B15" s="13" t="s">
        <v>244</v>
      </c>
      <c r="C15" s="11"/>
      <c r="D15" s="12">
        <v>-66360.77</v>
      </c>
    </row>
    <row r="16" customFormat="1" ht="25" customHeight="1" spans="1:4">
      <c r="A16" s="9">
        <v>9</v>
      </c>
      <c r="B16" s="13" t="s">
        <v>245</v>
      </c>
      <c r="C16" s="11"/>
      <c r="D16" s="12">
        <v>-23596312.15</v>
      </c>
    </row>
    <row r="17" customFormat="1" ht="25" customHeight="1" spans="1:4">
      <c r="A17" s="9">
        <v>10</v>
      </c>
      <c r="B17" s="13" t="s">
        <v>246</v>
      </c>
      <c r="C17" s="11"/>
      <c r="D17" s="12">
        <v>-811.3</v>
      </c>
    </row>
    <row r="18" customFormat="1" ht="25" customHeight="1" spans="1:4">
      <c r="A18" s="9">
        <v>11</v>
      </c>
      <c r="B18" s="13" t="s">
        <v>247</v>
      </c>
      <c r="C18" s="11"/>
      <c r="D18" s="12">
        <v>-4434122.55</v>
      </c>
    </row>
    <row r="19" customFormat="1" ht="25" customHeight="1" spans="1:4">
      <c r="A19" s="9">
        <v>12</v>
      </c>
      <c r="B19" s="13" t="s">
        <v>248</v>
      </c>
      <c r="C19" s="11"/>
      <c r="D19" s="12">
        <v>-404767.19</v>
      </c>
    </row>
    <row r="20" customFormat="1" ht="25" customHeight="1" spans="1:4">
      <c r="A20" s="9">
        <v>13</v>
      </c>
      <c r="B20" s="13" t="s">
        <v>249</v>
      </c>
      <c r="C20" s="11"/>
      <c r="D20" s="12">
        <v>-214969.77</v>
      </c>
    </row>
    <row r="21" customFormat="1" ht="25" customHeight="1" spans="1:4">
      <c r="A21" s="9">
        <v>14</v>
      </c>
      <c r="B21" s="13" t="s">
        <v>250</v>
      </c>
      <c r="C21" s="11"/>
      <c r="D21" s="12">
        <v>-1658.84</v>
      </c>
    </row>
    <row r="22" customFormat="1" ht="25" customHeight="1" spans="1:4">
      <c r="A22" s="9">
        <v>15</v>
      </c>
      <c r="B22" s="13" t="s">
        <v>251</v>
      </c>
      <c r="C22" s="11"/>
      <c r="D22" s="12">
        <v>-825256.33</v>
      </c>
    </row>
    <row r="23" customFormat="1" ht="25" customHeight="1" spans="1:4">
      <c r="A23" s="9">
        <v>16</v>
      </c>
      <c r="B23" s="13" t="s">
        <v>252</v>
      </c>
      <c r="C23" s="11"/>
      <c r="D23" s="12">
        <v>-28431429.19</v>
      </c>
    </row>
    <row r="24" customFormat="1" ht="25" customHeight="1" spans="1:4">
      <c r="A24" s="9">
        <v>17</v>
      </c>
      <c r="B24" s="13" t="s">
        <v>253</v>
      </c>
      <c r="C24" s="11"/>
      <c r="D24" s="12">
        <v>-150</v>
      </c>
    </row>
    <row r="25" customFormat="1" ht="25" customHeight="1" spans="1:4">
      <c r="A25" s="9">
        <v>18</v>
      </c>
      <c r="B25" s="13" t="s">
        <v>254</v>
      </c>
      <c r="C25" s="11"/>
      <c r="D25" s="12">
        <v>-903510.35</v>
      </c>
    </row>
    <row r="26" customFormat="1" ht="25" customHeight="1" spans="1:4">
      <c r="A26" s="9">
        <v>19</v>
      </c>
      <c r="B26" s="13" t="s">
        <v>255</v>
      </c>
      <c r="C26" s="11"/>
      <c r="D26" s="12">
        <v>-611943.99</v>
      </c>
    </row>
    <row r="27" customFormat="1" ht="25" customHeight="1" spans="1:4">
      <c r="A27" s="9">
        <v>20</v>
      </c>
      <c r="B27" s="13" t="s">
        <v>256</v>
      </c>
      <c r="C27" s="11"/>
      <c r="D27" s="12"/>
    </row>
    <row r="28" customFormat="1" ht="25" customHeight="1" spans="1:4">
      <c r="A28" s="9">
        <v>21</v>
      </c>
      <c r="B28" s="13" t="s">
        <v>257</v>
      </c>
      <c r="C28" s="11"/>
      <c r="D28" s="12">
        <v>-22500.82</v>
      </c>
    </row>
    <row r="29" customFormat="1" ht="25" customHeight="1" spans="1:4">
      <c r="A29" s="9">
        <v>22</v>
      </c>
      <c r="B29" s="14" t="s">
        <v>258</v>
      </c>
      <c r="C29" s="14"/>
      <c r="D29" s="12">
        <v>936116.16</v>
      </c>
    </row>
    <row r="30" customFormat="1" ht="25" customHeight="1" spans="1:4">
      <c r="A30" s="9">
        <v>23</v>
      </c>
      <c r="B30" s="15" t="s">
        <v>259</v>
      </c>
      <c r="C30" s="16"/>
      <c r="D30" s="12">
        <v>-8576736.02</v>
      </c>
    </row>
    <row r="31" customFormat="1" ht="25" customHeight="1" spans="1:4">
      <c r="A31" s="9">
        <v>24</v>
      </c>
      <c r="B31" s="15" t="s">
        <v>260</v>
      </c>
      <c r="C31" s="16"/>
      <c r="D31" s="12">
        <v>-9274.73</v>
      </c>
    </row>
    <row r="32" customFormat="1" ht="25" customHeight="1" spans="1:4">
      <c r="A32" s="9">
        <v>25</v>
      </c>
      <c r="B32" s="15" t="s">
        <v>261</v>
      </c>
      <c r="C32" s="16"/>
      <c r="D32" s="12">
        <v>-244086.49</v>
      </c>
    </row>
    <row r="33" customFormat="1" ht="25" customHeight="1" spans="1:4">
      <c r="A33" s="9">
        <v>26</v>
      </c>
      <c r="B33" s="15" t="s">
        <v>262</v>
      </c>
      <c r="C33" s="16"/>
      <c r="D33" s="9">
        <v>-17.08</v>
      </c>
    </row>
    <row r="34" customFormat="1" ht="25" customHeight="1" spans="1:4">
      <c r="A34" s="9">
        <v>27</v>
      </c>
      <c r="B34" s="15" t="s">
        <v>263</v>
      </c>
      <c r="C34" s="16"/>
      <c r="D34" s="12">
        <v>-1249335.52</v>
      </c>
    </row>
    <row r="35" customFormat="1" ht="25" customHeight="1" spans="1:4">
      <c r="A35" s="9">
        <v>28</v>
      </c>
      <c r="B35" s="15" t="s">
        <v>264</v>
      </c>
      <c r="C35" s="16"/>
      <c r="D35" s="12">
        <v>-2490227.54</v>
      </c>
    </row>
    <row r="36" customFormat="1" ht="25" customHeight="1" spans="1:4">
      <c r="A36" s="9">
        <v>29</v>
      </c>
      <c r="B36" s="15" t="s">
        <v>265</v>
      </c>
      <c r="C36" s="16"/>
      <c r="D36" s="9">
        <v>-45</v>
      </c>
    </row>
    <row r="37" customFormat="1" ht="25" customHeight="1" spans="1:4">
      <c r="A37" s="9">
        <v>30</v>
      </c>
      <c r="B37" s="15" t="s">
        <v>266</v>
      </c>
      <c r="C37" s="16"/>
      <c r="D37" s="9"/>
    </row>
    <row r="38" customFormat="1" ht="25" customHeight="1" spans="1:4">
      <c r="A38" s="9">
        <v>31</v>
      </c>
      <c r="B38" s="15" t="s">
        <v>267</v>
      </c>
      <c r="C38" s="16"/>
      <c r="D38" s="12">
        <v>-6662</v>
      </c>
    </row>
    <row r="39" customFormat="1" ht="25" customHeight="1" spans="1:4">
      <c r="A39" s="9">
        <v>32</v>
      </c>
      <c r="B39" s="15" t="s">
        <v>268</v>
      </c>
      <c r="C39" s="16"/>
      <c r="D39" s="9"/>
    </row>
    <row r="40" customFormat="1" ht="25" customHeight="1" spans="1:4">
      <c r="A40" s="9">
        <v>33</v>
      </c>
      <c r="B40" s="15" t="s">
        <v>269</v>
      </c>
      <c r="C40" s="16"/>
      <c r="D40" s="9">
        <v>-57.69</v>
      </c>
    </row>
    <row r="41" customFormat="1" ht="25" customHeight="1" spans="1:4">
      <c r="A41" s="9">
        <v>34</v>
      </c>
      <c r="B41" s="15" t="s">
        <v>270</v>
      </c>
      <c r="C41" s="16"/>
      <c r="D41" s="17">
        <v>-1114758.41</v>
      </c>
    </row>
    <row r="42" customFormat="1" spans="1:4">
      <c r="A42" s="18"/>
      <c r="B42" s="18"/>
      <c r="C42" s="18"/>
      <c r="D42" s="18"/>
    </row>
    <row r="43" customFormat="1" ht="20.25" spans="1:4">
      <c r="A43" s="18"/>
      <c r="B43" s="18"/>
      <c r="C43" s="18"/>
      <c r="D43" s="19">
        <v>44561</v>
      </c>
    </row>
  </sheetData>
  <mergeCells count="37"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1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全市固定资产汇总及增减变化表（万元）</vt:lpstr>
      <vt:lpstr>市本级固定资产汇总及增减变化表 （万元表）</vt:lpstr>
      <vt:lpstr>乡镇街固定资产汇总及增减变化表 （万元表） </vt:lpstr>
      <vt:lpstr>国有企业资产汇总及增减变化（万元表） </vt:lpstr>
      <vt:lpstr>全市资产负债表详细汇总 （万元）</vt:lpstr>
      <vt:lpstr>市本级行政事业单位资产负债表汇总 （万元表）</vt:lpstr>
      <vt:lpstr>乡镇街资产负债表汇总 （万元表）  </vt:lpstr>
      <vt:lpstr>国有企业资产负债表汇 总 (万元表)</vt:lpstr>
      <vt:lpstr>国有企业2021年度利润统计表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￠@°君</cp:lastModifiedBy>
  <dcterms:created xsi:type="dcterms:W3CDTF">2022-03-29T01:35:00Z</dcterms:created>
  <dcterms:modified xsi:type="dcterms:W3CDTF">2022-05-19T02:14:15Z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988BBD0E71BB4BD281293EA4EA0ABC65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eyJoZGlkIjoiMzk4OTZmNmRiYzYxM2YyMDRmYmJlNzA1YzQxYWIxYzEifQ==</vt:lpwstr>
  </property>
</Properties>
</file>